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8395" windowHeight="12225"/>
  </bookViews>
  <sheets>
    <sheet name="приложение 4" sheetId="1" r:id="rId1"/>
  </sheets>
  <definedNames>
    <definedName name="_xlnm._FilterDatabase" localSheetId="0" hidden="1">'приложение 4'!$A$10:$L$74</definedName>
    <definedName name="_xlnm.Print_Area" localSheetId="0">'приложение 4'!$A$1:$H$82</definedName>
  </definedNames>
  <calcPr calcId="152511"/>
</workbook>
</file>

<file path=xl/calcChain.xml><?xml version="1.0" encoding="utf-8"?>
<calcChain xmlns="http://schemas.openxmlformats.org/spreadsheetml/2006/main">
  <c r="F43" i="1" l="1"/>
  <c r="F35" i="1" l="1"/>
  <c r="F16" i="1" l="1"/>
  <c r="F74" i="1" l="1"/>
  <c r="H73" i="1"/>
  <c r="G73" i="1"/>
  <c r="G72" i="1" s="1"/>
  <c r="F73" i="1"/>
  <c r="H72" i="1"/>
  <c r="F72" i="1"/>
  <c r="H70" i="1"/>
  <c r="G70" i="1"/>
  <c r="F70" i="1"/>
  <c r="H69" i="1"/>
  <c r="G69" i="1"/>
  <c r="F69" i="1"/>
  <c r="F68" i="1"/>
  <c r="H66" i="1"/>
  <c r="H65" i="1" s="1"/>
  <c r="G66" i="1"/>
  <c r="F66" i="1"/>
  <c r="G65" i="1"/>
  <c r="F65" i="1"/>
  <c r="H63" i="1"/>
  <c r="G63" i="1"/>
  <c r="F63" i="1"/>
  <c r="F60" i="1" s="1"/>
  <c r="H61" i="1"/>
  <c r="G61" i="1"/>
  <c r="F61" i="1"/>
  <c r="H60" i="1"/>
  <c r="G60" i="1"/>
  <c r="H53" i="1"/>
  <c r="G53" i="1"/>
  <c r="G49" i="1" s="1"/>
  <c r="F53" i="1"/>
  <c r="F49" i="1" s="1"/>
  <c r="F51" i="1"/>
  <c r="G50" i="1"/>
  <c r="F50" i="1"/>
  <c r="H49" i="1"/>
  <c r="H47" i="1"/>
  <c r="H42" i="1" s="1"/>
  <c r="G47" i="1"/>
  <c r="F47" i="1"/>
  <c r="H43" i="1"/>
  <c r="G43" i="1"/>
  <c r="G42" i="1" s="1"/>
  <c r="F42" i="1"/>
  <c r="F11" i="1" s="1"/>
  <c r="H39" i="1"/>
  <c r="H38" i="1" s="1"/>
  <c r="G39" i="1"/>
  <c r="F39" i="1"/>
  <c r="G38" i="1"/>
  <c r="F38" i="1"/>
  <c r="H35" i="1"/>
  <c r="G35" i="1"/>
  <c r="G34" i="1" s="1"/>
  <c r="F34" i="1"/>
  <c r="H34" i="1"/>
  <c r="F31" i="1"/>
  <c r="L75" i="1" s="1"/>
  <c r="H25" i="1"/>
  <c r="G25" i="1"/>
  <c r="H22" i="1"/>
  <c r="G22" i="1"/>
  <c r="F22" i="1"/>
  <c r="H15" i="1"/>
  <c r="H12" i="1" s="1"/>
  <c r="G16" i="1"/>
  <c r="G15" i="1" s="1"/>
  <c r="G12" i="1" s="1"/>
  <c r="F15" i="1"/>
  <c r="F13" i="1"/>
  <c r="G11" i="1" l="1"/>
  <c r="K12" i="1" s="1"/>
  <c r="K13" i="1" s="1"/>
  <c r="H11" i="1"/>
  <c r="L12" i="1" s="1"/>
  <c r="L13" i="1" s="1"/>
  <c r="F25" i="1"/>
  <c r="F12" i="1" s="1"/>
  <c r="J12" i="1" s="1"/>
</calcChain>
</file>

<file path=xl/sharedStrings.xml><?xml version="1.0" encoding="utf-8"?>
<sst xmlns="http://schemas.openxmlformats.org/spreadsheetml/2006/main" count="278" uniqueCount="130">
  <si>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</si>
  <si>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</si>
  <si>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</si>
  <si>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</si>
  <si>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</si>
  <si>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</si>
  <si>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</si>
  <si>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</si>
  <si>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</si>
  <si>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</si>
  <si>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</si>
  <si>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</si>
  <si>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</si>
  <si>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</si>
  <si>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</si>
  <si>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</si>
  <si>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</si>
  <si>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</si>
  <si>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</si>
  <si>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</si>
  <si>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</si>
  <si>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</si>
  <si>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</si>
  <si>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</si>
  <si>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</si>
  <si>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</si>
  <si>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</si>
  <si>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</si>
  <si>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</si>
  <si>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</si>
  <si>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</si>
  <si>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</si>
  <si>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</si>
  <si>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</si>
  <si>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</si>
  <si>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</si>
  <si>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</si>
  <si>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</si>
  <si>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08 3 00 20900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</si>
  <si>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</si>
  <si>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</si>
  <si>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</si>
  <si>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</si>
  <si>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</si>
  <si>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</si>
  <si>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</si>
  <si>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</si>
  <si>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</si>
  <si>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</si>
  <si>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</si>
  <si>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</si>
  <si>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</si>
  <si>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</si>
  <si>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</si>
  <si>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</si>
  <si>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</si>
  <si>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</si>
  <si>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</si>
  <si>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</si>
  <si>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</si>
  <si>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</si>
  <si>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</si>
  <si>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</si>
  <si>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</si>
  <si>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</si>
  <si>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</si>
  <si>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</si>
  <si>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</si>
  <si>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</si>
  <si>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</si>
  <si>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</si>
  <si>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</si>
  <si>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</si>
  <si>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</si>
  <si>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</si>
  <si>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</si>
  <si>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</si>
  <si>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</si>
  <si>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</si>
  <si>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07 1 00 83510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</si>
  <si>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</si>
  <si>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</si>
  <si>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</si>
  <si>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</si>
  <si>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ВСЕГО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</si>
  <si>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</si>
  <si>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Другие вопросы в области национальной экономики</t>
  </si>
  <si>
    <t>00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</si>
  <si>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</si>
  <si>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</si>
  <si>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</si>
  <si>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</si>
  <si>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</si>
  <si>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</si>
  <si>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99 9 00 85060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</si>
  <si>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</si>
  <si>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06 2 00 40170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</si>
  <si>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</si>
  <si>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</si>
  <si>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</si>
  <si>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04 1 00 25240</t>
  </si>
  <si>
    <t>2024 год</t>
  </si>
  <si>
    <t>Начальник службы экономики и финансов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</si>
  <si>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</si>
  <si>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</si>
  <si>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</si>
  <si>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03 2 00 20080</t>
  </si>
  <si>
    <t>2025 год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</si>
  <si>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2024 год и на плановый период 2025 и 2026 годов</t>
  </si>
  <si>
    <t>2026 год</t>
  </si>
  <si>
    <t> Жилищное хозяйство</t>
  </si>
  <si>
    <t> 05</t>
  </si>
  <si>
    <t> 01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</si>
  <si>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 (Субсидии на софинансирование капитальных вложений в объекты государственной (муниципальной) собственности)</t>
  </si>
  <si>
    <t>02 2 00 S3160</t>
  </si>
  <si>
    <t>04 1 А2 55190</t>
  </si>
  <si>
    <t>Субсидия на государственную поддержку отрасли культуры (Государственная поддержка лучших работников сельских учреждений культуры) 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</si>
  <si>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Ликвидация мест несанкционированного размещения отходов в рамках подпрограммы "Повышение эффективности деятельности по обращению с отходами на территории Красюковского сельского поселения" муниципальной программы Красюковского сельского поселения Октябрьского района "Охрана окружающей среды"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</si>
  <si>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закупки товаров,работ и услуг для обеспечения государственных (муниципальных) нужд)</t>
  </si>
  <si>
    <t>08 1 00 85110</t>
  </si>
  <si>
    <t>Ф.Р. Булгакова</t>
  </si>
  <si>
    <t>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«Содержание дорог» муниципальной программы Красюковского сельского поселения Октябрьского района «Развитие транспортной системы Красюковского сельского поселения»  (Иные закупки товаров,работ и услуг для обеспечения государственных (муниципальных) нужд)</t>
  </si>
  <si>
    <t>07 1 00 S3510</t>
  </si>
  <si>
    <t>Расходы на мероприятия по изготовлению технической документации на объекты недвижимости для постановки на кадастровый учет и регистрации права в рамках подпрограммы "Развитие жилищного хозяйства" муниципальной программы Красюковского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</si>
  <si>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02 2 00 20210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</si>
  <si>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(Иные закупки товаров, работ и услуг для обеспечения государственных (муниципальных) нужд)</t>
  </si>
  <si>
    <t>99 9 00 51180</t>
  </si>
  <si>
    <t>07 1 R1 А3940</t>
  </si>
  <si>
    <t>Расходы на приведение в нормативное состояние автомобильных дорог и искусственных сооружений в целях достижения значения базового результата, установленного соглашением о предоставлении межбюджетных трансфертов 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</si>
  <si>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 91 от  26.09.2024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</si>
</sst>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166" fontId="4" fillId="2" borderId="1" xfId="2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4" fontId="2" fillId="2" borderId="0" xfId="0" applyNumberFormat="1" applyFont="1" applyFill="1" applyAlignment="1"/>
    <xf numFmtId="4" fontId="0" fillId="2" borderId="0" xfId="0" applyNumberFormat="1" applyFill="1"/>
    <xf numFmtId="49" fontId="9" fillId="2" borderId="0" xfId="0" applyNumberFormat="1" applyFont="1" applyFill="1" applyBorder="1" applyAlignment="1" applyProtection="1">
      <alignment vertical="center"/>
    </xf>
    <xf numFmtId="4" fontId="2" fillId="2" borderId="0" xfId="1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0" fontId="6" fillId="2" borderId="0" xfId="0" applyFont="1" applyFill="1" applyBorder="1"/>
    <xf numFmtId="164" fontId="6" fillId="2" borderId="0" xfId="1" applyFont="1" applyFill="1" applyBorder="1"/>
    <xf numFmtId="49" fontId="13" fillId="2" borderId="2" xfId="0" applyNumberFormat="1" applyFont="1" applyFill="1" applyBorder="1" applyAlignment="1" applyProtection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2" applyFont="1" applyFill="1" applyBorder="1" applyAlignment="1">
      <alignment horizontal="center" vertical="center" wrapText="1"/>
    </xf>
    <xf numFmtId="43" fontId="6" fillId="2" borderId="0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4" fontId="4" fillId="2" borderId="0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2" fillId="2" borderId="0" xfId="0" applyFont="1" applyFill="1"/>
    <xf numFmtId="0" fontId="1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165" fontId="7" fillId="2" borderId="0" xfId="0" applyNumberFormat="1" applyFont="1" applyFill="1"/>
    <xf numFmtId="0" fontId="7" fillId="2" borderId="0" xfId="0" applyFont="1" applyFill="1"/>
    <xf numFmtId="0" fontId="0" fillId="2" borderId="0" xfId="0" applyFill="1" applyBorder="1" applyAlignment="1">
      <alignment vertical="center"/>
    </xf>
    <xf numFmtId="4" fontId="0" fillId="2" borderId="0" xfId="1" applyNumberFormat="1" applyFont="1" applyFill="1" applyBorder="1"/>
    <xf numFmtId="4" fontId="0" fillId="2" borderId="0" xfId="0" applyNumberFormat="1" applyFill="1" applyBorder="1"/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justify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4" fontId="0" fillId="2" borderId="0" xfId="1" applyNumberFormat="1" applyFont="1" applyFill="1"/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0" fillId="2" borderId="0" xfId="0" applyNumberFormat="1" applyFill="1" applyBorder="1"/>
    <xf numFmtId="0" fontId="10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topLeftCell="A46" zoomScale="60" zoomScaleNormal="60" workbookViewId="0">
      <selection activeCell="F55" sqref="F55"/>
    </sheetView>
  </sheetViews>
  <sheetFormatPr defaultColWidth="9.140625" defaultRowHeight="12.75" x14ac:dyDescent="0.2"/>
  <cols>
    <col min="1" max="1" width="64.85546875" style="2" customWidth="1"/>
    <col min="2" max="2" width="9.5703125" style="3" customWidth="1"/>
    <col min="3" max="3" width="10.42578125" style="3" customWidth="1"/>
    <col min="4" max="4" width="15" style="3" customWidth="1"/>
    <col min="5" max="5" width="9.140625" style="3" customWidth="1"/>
    <col min="6" max="6" width="16.7109375" style="49" customWidth="1"/>
    <col min="7" max="7" width="13.28515625" style="5" customWidth="1"/>
    <col min="8" max="8" width="14" style="5" customWidth="1"/>
    <col min="9" max="9" width="9.140625" style="3"/>
    <col min="10" max="12" width="16.5703125" style="3" bestFit="1" customWidth="1"/>
    <col min="13" max="16384" width="9.140625" style="3"/>
  </cols>
  <sheetData>
    <row r="1" spans="1:12" x14ac:dyDescent="0.2">
      <c r="F1" s="4"/>
      <c r="H1" s="4" t="s">
        <v>103</v>
      </c>
    </row>
    <row r="2" spans="1:12" ht="15.75" customHeight="1" x14ac:dyDescent="0.2">
      <c r="A2" s="6"/>
      <c r="B2" s="6"/>
      <c r="C2" s="6"/>
      <c r="D2" s="61" t="s">
        <v>129</v>
      </c>
      <c r="E2" s="61"/>
      <c r="F2" s="61"/>
      <c r="G2" s="61"/>
      <c r="H2" s="61"/>
    </row>
    <row r="3" spans="1:12" ht="15.75" x14ac:dyDescent="0.2">
      <c r="A3" s="6"/>
      <c r="B3" s="6"/>
      <c r="C3" s="6"/>
      <c r="D3" s="61"/>
      <c r="E3" s="61"/>
      <c r="F3" s="61"/>
      <c r="G3" s="61"/>
      <c r="H3" s="61"/>
    </row>
    <row r="4" spans="1:12" ht="15.75" x14ac:dyDescent="0.2">
      <c r="A4" s="6"/>
      <c r="B4" s="6"/>
      <c r="C4" s="6"/>
      <c r="D4" s="61"/>
      <c r="E4" s="61"/>
      <c r="F4" s="61"/>
      <c r="G4" s="61"/>
      <c r="H4" s="61"/>
    </row>
    <row r="5" spans="1:12" ht="55.5" customHeight="1" x14ac:dyDescent="0.2">
      <c r="A5" s="6"/>
      <c r="B5" s="6"/>
      <c r="C5" s="6"/>
      <c r="D5" s="61"/>
      <c r="E5" s="61"/>
      <c r="F5" s="61"/>
      <c r="G5" s="61"/>
      <c r="H5" s="61"/>
    </row>
    <row r="6" spans="1:12" ht="15.75" x14ac:dyDescent="0.2">
      <c r="A6" s="59"/>
      <c r="B6" s="59"/>
      <c r="C6" s="59"/>
      <c r="D6" s="59"/>
      <c r="E6" s="59"/>
      <c r="F6" s="59"/>
    </row>
    <row r="7" spans="1:12" ht="90.75" customHeight="1" x14ac:dyDescent="0.2">
      <c r="A7" s="60" t="s">
        <v>108</v>
      </c>
      <c r="B7" s="60"/>
      <c r="C7" s="60"/>
      <c r="D7" s="60"/>
      <c r="E7" s="60"/>
      <c r="F7" s="60"/>
      <c r="G7" s="60"/>
      <c r="H7" s="60"/>
    </row>
    <row r="8" spans="1:12" x14ac:dyDescent="0.2">
      <c r="F8" s="7" t="s">
        <v>0</v>
      </c>
    </row>
    <row r="9" spans="1:12" s="11" customFormat="1" ht="22.5" customHeight="1" x14ac:dyDescent="0.2">
      <c r="A9" s="8" t="s">
        <v>1</v>
      </c>
      <c r="B9" s="8" t="s">
        <v>2</v>
      </c>
      <c r="C9" s="8" t="s">
        <v>3</v>
      </c>
      <c r="D9" s="9" t="s">
        <v>4</v>
      </c>
      <c r="E9" s="8" t="s">
        <v>5</v>
      </c>
      <c r="F9" s="10" t="s">
        <v>101</v>
      </c>
      <c r="G9" s="10" t="s">
        <v>107</v>
      </c>
      <c r="H9" s="10" t="s">
        <v>109</v>
      </c>
    </row>
    <row r="10" spans="1:12" s="11" customFormat="1" ht="22.5" customHeight="1" x14ac:dyDescent="0.2">
      <c r="A10" s="12">
        <v>1</v>
      </c>
      <c r="B10" s="12">
        <v>2</v>
      </c>
      <c r="C10" s="12">
        <v>3</v>
      </c>
      <c r="D10" s="13">
        <v>4</v>
      </c>
      <c r="E10" s="12">
        <v>5</v>
      </c>
      <c r="F10" s="13">
        <v>6</v>
      </c>
      <c r="G10" s="13">
        <v>7</v>
      </c>
      <c r="H10" s="13">
        <v>8</v>
      </c>
    </row>
    <row r="11" spans="1:12" s="18" customFormat="1" ht="22.5" customHeight="1" x14ac:dyDescent="0.2">
      <c r="A11" s="14" t="s">
        <v>84</v>
      </c>
      <c r="B11" s="15"/>
      <c r="C11" s="15"/>
      <c r="D11" s="16"/>
      <c r="E11" s="15"/>
      <c r="F11" s="17">
        <f>F12+F34+F38+F42+F49+F65+F69+F72+F60</f>
        <v>137987.4</v>
      </c>
      <c r="G11" s="17">
        <f>G12+G34+G38+G42+G49+G65+G69+G72+G60</f>
        <v>54064.7</v>
      </c>
      <c r="H11" s="17">
        <f>H12+H34+H38+H42+H49+H65+H69+H72+H60</f>
        <v>26300.499999999996</v>
      </c>
      <c r="J11" s="19">
        <v>35930.9</v>
      </c>
      <c r="K11" s="19">
        <v>55119.5</v>
      </c>
      <c r="L11" s="19">
        <v>25877.1</v>
      </c>
    </row>
    <row r="12" spans="1:12" s="18" customFormat="1" ht="22.5" customHeight="1" x14ac:dyDescent="0.2">
      <c r="A12" s="20" t="s">
        <v>73</v>
      </c>
      <c r="B12" s="21" t="s">
        <v>6</v>
      </c>
      <c r="C12" s="21" t="s">
        <v>87</v>
      </c>
      <c r="D12" s="22"/>
      <c r="E12" s="21"/>
      <c r="F12" s="1">
        <f>F15+F22+F25+F13</f>
        <v>11311.699999999999</v>
      </c>
      <c r="G12" s="1">
        <f>G15+G22+G25+G13</f>
        <v>13411</v>
      </c>
      <c r="H12" s="1">
        <f>H15+H22+H25+H13</f>
        <v>13625</v>
      </c>
      <c r="J12" s="23">
        <f>F11-J11</f>
        <v>102056.5</v>
      </c>
      <c r="K12" s="23">
        <f t="shared" ref="K12:L12" si="0">G11-K11</f>
        <v>-1054.8000000000029</v>
      </c>
      <c r="L12" s="23">
        <f t="shared" si="0"/>
        <v>423.39999999999782</v>
      </c>
    </row>
    <row r="13" spans="1:12" s="18" customFormat="1" ht="51.75" customHeight="1" x14ac:dyDescent="0.2">
      <c r="A13" s="24" t="s">
        <v>81</v>
      </c>
      <c r="B13" s="21" t="s">
        <v>6</v>
      </c>
      <c r="C13" s="21" t="s">
        <v>32</v>
      </c>
      <c r="D13" s="22"/>
      <c r="E13" s="21"/>
      <c r="F13" s="1">
        <f>F14</f>
        <v>50</v>
      </c>
      <c r="G13" s="1">
        <v>5</v>
      </c>
      <c r="H13" s="1">
        <v>5</v>
      </c>
      <c r="K13" s="23">
        <f>3556.4-K12</f>
        <v>4611.2000000000025</v>
      </c>
      <c r="L13" s="23">
        <f>3809+-L12</f>
        <v>3385.6000000000022</v>
      </c>
    </row>
    <row r="14" spans="1:12" s="18" customFormat="1" ht="76.5" customHeight="1" x14ac:dyDescent="0.2">
      <c r="A14" s="25" t="s">
        <v>82</v>
      </c>
      <c r="B14" s="21" t="s">
        <v>6</v>
      </c>
      <c r="C14" s="21" t="s">
        <v>32</v>
      </c>
      <c r="D14" s="22" t="s">
        <v>29</v>
      </c>
      <c r="E14" s="21" t="s">
        <v>13</v>
      </c>
      <c r="F14" s="1">
        <v>50</v>
      </c>
      <c r="G14" s="1">
        <v>5</v>
      </c>
      <c r="H14" s="1">
        <v>5</v>
      </c>
    </row>
    <row r="15" spans="1:12" s="18" customFormat="1" ht="54" customHeight="1" x14ac:dyDescent="0.2">
      <c r="A15" s="26" t="s">
        <v>9</v>
      </c>
      <c r="B15" s="27" t="s">
        <v>6</v>
      </c>
      <c r="C15" s="27" t="s">
        <v>10</v>
      </c>
      <c r="D15" s="27"/>
      <c r="E15" s="27"/>
      <c r="F15" s="1">
        <f>F16+F17+F19+F20+F21+F18</f>
        <v>9927.0999999999985</v>
      </c>
      <c r="G15" s="1">
        <f t="shared" ref="G15:H15" si="1">G16+G17+G19+G20+G21+G18</f>
        <v>12250.9</v>
      </c>
      <c r="H15" s="1">
        <f t="shared" si="1"/>
        <v>12159</v>
      </c>
      <c r="K15" s="23"/>
      <c r="L15" s="23"/>
    </row>
    <row r="16" spans="1:12" s="18" customFormat="1" ht="117.75" customHeight="1" x14ac:dyDescent="0.2">
      <c r="A16" s="25" t="s">
        <v>88</v>
      </c>
      <c r="B16" s="27" t="s">
        <v>6</v>
      </c>
      <c r="C16" s="27" t="s">
        <v>10</v>
      </c>
      <c r="D16" s="27" t="s">
        <v>11</v>
      </c>
      <c r="E16" s="27" t="s">
        <v>8</v>
      </c>
      <c r="F16" s="1">
        <f>11072.8-1800-100</f>
        <v>9172.7999999999993</v>
      </c>
      <c r="G16" s="1">
        <f>8497.6+538.1+2566.3</f>
        <v>11602</v>
      </c>
      <c r="H16" s="1">
        <v>12030.1</v>
      </c>
    </row>
    <row r="17" spans="1:8" s="18" customFormat="1" ht="111" customHeight="1" x14ac:dyDescent="0.2">
      <c r="A17" s="25" t="s">
        <v>89</v>
      </c>
      <c r="B17" s="27" t="s">
        <v>6</v>
      </c>
      <c r="C17" s="27" t="s">
        <v>10</v>
      </c>
      <c r="D17" s="27" t="s">
        <v>12</v>
      </c>
      <c r="E17" s="27" t="s">
        <v>13</v>
      </c>
      <c r="F17" s="1">
        <v>631.9</v>
      </c>
      <c r="G17" s="1">
        <v>523.29999999999995</v>
      </c>
      <c r="H17" s="1">
        <v>0</v>
      </c>
    </row>
    <row r="18" spans="1:8" s="18" customFormat="1" ht="111" customHeight="1" x14ac:dyDescent="0.2">
      <c r="A18" s="50" t="s">
        <v>89</v>
      </c>
      <c r="B18" s="51" t="s">
        <v>6</v>
      </c>
      <c r="C18" s="51" t="s">
        <v>10</v>
      </c>
      <c r="D18" s="51" t="s">
        <v>12</v>
      </c>
      <c r="E18" s="51" t="s">
        <v>14</v>
      </c>
      <c r="F18" s="1">
        <v>27.8</v>
      </c>
      <c r="G18" s="1">
        <v>27.8</v>
      </c>
      <c r="H18" s="1">
        <v>27.8</v>
      </c>
    </row>
    <row r="19" spans="1:8" s="18" customFormat="1" ht="98.25" customHeight="1" x14ac:dyDescent="0.2">
      <c r="A19" s="25" t="s">
        <v>55</v>
      </c>
      <c r="B19" s="27" t="s">
        <v>6</v>
      </c>
      <c r="C19" s="27" t="s">
        <v>10</v>
      </c>
      <c r="D19" s="27" t="s">
        <v>54</v>
      </c>
      <c r="E19" s="27" t="s">
        <v>13</v>
      </c>
      <c r="F19" s="1">
        <v>0.2</v>
      </c>
      <c r="G19" s="1">
        <v>0.2</v>
      </c>
      <c r="H19" s="1">
        <v>0.2</v>
      </c>
    </row>
    <row r="20" spans="1:8" s="18" customFormat="1" ht="53.25" customHeight="1" x14ac:dyDescent="0.2">
      <c r="A20" s="25" t="s">
        <v>85</v>
      </c>
      <c r="B20" s="27" t="s">
        <v>6</v>
      </c>
      <c r="C20" s="27" t="s">
        <v>10</v>
      </c>
      <c r="D20" s="27" t="s">
        <v>15</v>
      </c>
      <c r="E20" s="27" t="s">
        <v>16</v>
      </c>
      <c r="F20" s="1">
        <v>15</v>
      </c>
      <c r="G20" s="1">
        <v>15</v>
      </c>
      <c r="H20" s="1">
        <v>15</v>
      </c>
    </row>
    <row r="21" spans="1:8" s="18" customFormat="1" ht="138" customHeight="1" x14ac:dyDescent="0.2">
      <c r="A21" s="25" t="s">
        <v>17</v>
      </c>
      <c r="B21" s="27" t="s">
        <v>6</v>
      </c>
      <c r="C21" s="27" t="s">
        <v>10</v>
      </c>
      <c r="D21" s="27" t="s">
        <v>18</v>
      </c>
      <c r="E21" s="27" t="s">
        <v>16</v>
      </c>
      <c r="F21" s="1">
        <v>79.400000000000006</v>
      </c>
      <c r="G21" s="1">
        <v>82.6</v>
      </c>
      <c r="H21" s="1">
        <v>85.9</v>
      </c>
    </row>
    <row r="22" spans="1:8" s="18" customFormat="1" ht="44.25" customHeight="1" x14ac:dyDescent="0.2">
      <c r="A22" s="24" t="s">
        <v>19</v>
      </c>
      <c r="B22" s="27" t="s">
        <v>6</v>
      </c>
      <c r="C22" s="27" t="s">
        <v>20</v>
      </c>
      <c r="D22" s="27"/>
      <c r="E22" s="27"/>
      <c r="F22" s="1">
        <f t="shared" ref="F22:H22" si="2">F23+F24</f>
        <v>202</v>
      </c>
      <c r="G22" s="1">
        <f t="shared" si="2"/>
        <v>207.60000000000002</v>
      </c>
      <c r="H22" s="1">
        <f t="shared" si="2"/>
        <v>217.3</v>
      </c>
    </row>
    <row r="23" spans="1:8" s="18" customFormat="1" ht="99" customHeight="1" x14ac:dyDescent="0.2">
      <c r="A23" s="25" t="s">
        <v>56</v>
      </c>
      <c r="B23" s="27" t="s">
        <v>6</v>
      </c>
      <c r="C23" s="27" t="s">
        <v>20</v>
      </c>
      <c r="D23" s="27" t="s">
        <v>21</v>
      </c>
      <c r="E23" s="27" t="s">
        <v>16</v>
      </c>
      <c r="F23" s="1">
        <v>87.2</v>
      </c>
      <c r="G23" s="1">
        <v>90.2</v>
      </c>
      <c r="H23" s="1">
        <v>93.8</v>
      </c>
    </row>
    <row r="24" spans="1:8" s="18" customFormat="1" ht="90" customHeight="1" x14ac:dyDescent="0.2">
      <c r="A24" s="25" t="s">
        <v>95</v>
      </c>
      <c r="B24" s="27" t="s">
        <v>6</v>
      </c>
      <c r="C24" s="27" t="s">
        <v>20</v>
      </c>
      <c r="D24" s="27" t="s">
        <v>94</v>
      </c>
      <c r="E24" s="27" t="s">
        <v>16</v>
      </c>
      <c r="F24" s="1">
        <v>114.8</v>
      </c>
      <c r="G24" s="1">
        <v>117.4</v>
      </c>
      <c r="H24" s="1">
        <v>123.5</v>
      </c>
    </row>
    <row r="25" spans="1:8" s="18" customFormat="1" ht="27.75" customHeight="1" x14ac:dyDescent="0.2">
      <c r="A25" s="24" t="s">
        <v>24</v>
      </c>
      <c r="B25" s="27" t="s">
        <v>6</v>
      </c>
      <c r="C25" s="27" t="s">
        <v>25</v>
      </c>
      <c r="D25" s="27"/>
      <c r="E25" s="27"/>
      <c r="F25" s="1">
        <f>SUM(F26:F33)</f>
        <v>1132.5999999999999</v>
      </c>
      <c r="G25" s="1">
        <f>SUM(G26:G33)</f>
        <v>947.5</v>
      </c>
      <c r="H25" s="1">
        <f>SUM(H26:H33)</f>
        <v>1243.7</v>
      </c>
    </row>
    <row r="26" spans="1:8" s="18" customFormat="1" ht="105.75" customHeight="1" x14ac:dyDescent="0.2">
      <c r="A26" s="25" t="s">
        <v>90</v>
      </c>
      <c r="B26" s="27" t="s">
        <v>6</v>
      </c>
      <c r="C26" s="27" t="s">
        <v>25</v>
      </c>
      <c r="D26" s="27" t="s">
        <v>12</v>
      </c>
      <c r="E26" s="27" t="s">
        <v>13</v>
      </c>
      <c r="F26" s="1">
        <v>775.8</v>
      </c>
      <c r="G26" s="1">
        <v>200</v>
      </c>
      <c r="H26" s="1">
        <v>0</v>
      </c>
    </row>
    <row r="27" spans="1:8" s="18" customFormat="1" ht="124.5" customHeight="1" x14ac:dyDescent="0.2">
      <c r="A27" s="25" t="s">
        <v>91</v>
      </c>
      <c r="B27" s="27" t="s">
        <v>6</v>
      </c>
      <c r="C27" s="27" t="s">
        <v>25</v>
      </c>
      <c r="D27" s="28" t="s">
        <v>26</v>
      </c>
      <c r="E27" s="27" t="s">
        <v>13</v>
      </c>
      <c r="F27" s="1">
        <v>5</v>
      </c>
      <c r="G27" s="1">
        <v>5</v>
      </c>
      <c r="H27" s="1">
        <v>5</v>
      </c>
    </row>
    <row r="28" spans="1:8" s="18" customFormat="1" ht="97.5" customHeight="1" x14ac:dyDescent="0.2">
      <c r="A28" s="25" t="s">
        <v>72</v>
      </c>
      <c r="B28" s="27" t="s">
        <v>6</v>
      </c>
      <c r="C28" s="27" t="s">
        <v>25</v>
      </c>
      <c r="D28" s="28" t="s">
        <v>27</v>
      </c>
      <c r="E28" s="27" t="s">
        <v>16</v>
      </c>
      <c r="F28" s="1">
        <v>93.8</v>
      </c>
      <c r="G28" s="1">
        <v>97.6</v>
      </c>
      <c r="H28" s="1">
        <v>101.5</v>
      </c>
    </row>
    <row r="29" spans="1:8" s="18" customFormat="1" ht="119.25" customHeight="1" x14ac:dyDescent="0.2">
      <c r="A29" s="25" t="s">
        <v>57</v>
      </c>
      <c r="B29" s="27" t="s">
        <v>6</v>
      </c>
      <c r="C29" s="27" t="s">
        <v>25</v>
      </c>
      <c r="D29" s="28" t="s">
        <v>28</v>
      </c>
      <c r="E29" s="27" t="s">
        <v>16</v>
      </c>
      <c r="F29" s="1">
        <v>75</v>
      </c>
      <c r="G29" s="1">
        <v>78.099999999999994</v>
      </c>
      <c r="H29" s="1">
        <v>81.2</v>
      </c>
    </row>
    <row r="30" spans="1:8" s="18" customFormat="1" ht="54" customHeight="1" x14ac:dyDescent="0.2">
      <c r="A30" s="25" t="s">
        <v>92</v>
      </c>
      <c r="B30" s="27" t="s">
        <v>6</v>
      </c>
      <c r="C30" s="27" t="s">
        <v>25</v>
      </c>
      <c r="D30" s="28" t="s">
        <v>93</v>
      </c>
      <c r="E30" s="27" t="s">
        <v>23</v>
      </c>
      <c r="F30" s="1">
        <v>0</v>
      </c>
      <c r="G30" s="1">
        <v>526.79999999999995</v>
      </c>
      <c r="H30" s="1">
        <v>1016</v>
      </c>
    </row>
    <row r="31" spans="1:8" s="18" customFormat="1" ht="69" customHeight="1" x14ac:dyDescent="0.2">
      <c r="A31" s="50" t="s">
        <v>118</v>
      </c>
      <c r="B31" s="55" t="s">
        <v>6</v>
      </c>
      <c r="C31" s="55" t="s">
        <v>25</v>
      </c>
      <c r="D31" s="56" t="s">
        <v>29</v>
      </c>
      <c r="E31" s="55" t="s">
        <v>13</v>
      </c>
      <c r="F31" s="1">
        <f>33+30+80</f>
        <v>143</v>
      </c>
      <c r="G31" s="1">
        <v>0</v>
      </c>
      <c r="H31" s="1">
        <v>0</v>
      </c>
    </row>
    <row r="32" spans="1:8" s="18" customFormat="1" ht="63.75" customHeight="1" x14ac:dyDescent="0.2">
      <c r="A32" s="25" t="s">
        <v>58</v>
      </c>
      <c r="B32" s="21" t="s">
        <v>6</v>
      </c>
      <c r="C32" s="21" t="s">
        <v>25</v>
      </c>
      <c r="D32" s="29" t="s">
        <v>29</v>
      </c>
      <c r="E32" s="21" t="s">
        <v>14</v>
      </c>
      <c r="F32" s="1">
        <v>40</v>
      </c>
      <c r="G32" s="1">
        <v>40</v>
      </c>
      <c r="H32" s="1">
        <v>40</v>
      </c>
    </row>
    <row r="33" spans="1:11" s="18" customFormat="1" ht="60.75" hidden="1" customHeight="1" x14ac:dyDescent="0.2">
      <c r="A33" s="25" t="s">
        <v>58</v>
      </c>
      <c r="B33" s="27" t="s">
        <v>6</v>
      </c>
      <c r="C33" s="27" t="s">
        <v>25</v>
      </c>
      <c r="D33" s="28" t="s">
        <v>29</v>
      </c>
      <c r="E33" s="27" t="s">
        <v>13</v>
      </c>
      <c r="F33" s="1">
        <v>0</v>
      </c>
      <c r="G33" s="1">
        <v>0</v>
      </c>
      <c r="H33" s="1">
        <v>0</v>
      </c>
    </row>
    <row r="34" spans="1:11" s="18" customFormat="1" ht="21.75" customHeight="1" x14ac:dyDescent="0.2">
      <c r="A34" s="30" t="s">
        <v>30</v>
      </c>
      <c r="B34" s="31" t="s">
        <v>7</v>
      </c>
      <c r="C34" s="31" t="s">
        <v>87</v>
      </c>
      <c r="D34" s="16"/>
      <c r="E34" s="31"/>
      <c r="F34" s="17">
        <f t="shared" ref="F34:H34" si="3">F35</f>
        <v>353.09999999999997</v>
      </c>
      <c r="G34" s="17">
        <f t="shared" si="3"/>
        <v>387.4</v>
      </c>
      <c r="H34" s="17">
        <f t="shared" si="3"/>
        <v>422.8</v>
      </c>
      <c r="J34" s="32"/>
    </row>
    <row r="35" spans="1:11" s="18" customFormat="1" ht="21.75" customHeight="1" x14ac:dyDescent="0.3">
      <c r="A35" s="25" t="s">
        <v>31</v>
      </c>
      <c r="B35" s="27" t="s">
        <v>7</v>
      </c>
      <c r="C35" s="27" t="s">
        <v>39</v>
      </c>
      <c r="D35" s="28"/>
      <c r="E35" s="27"/>
      <c r="F35" s="1">
        <f>F36+F37</f>
        <v>353.09999999999997</v>
      </c>
      <c r="G35" s="1">
        <f>G36</f>
        <v>387.4</v>
      </c>
      <c r="H35" s="1">
        <f>H36</f>
        <v>422.8</v>
      </c>
      <c r="J35" s="33"/>
    </row>
    <row r="36" spans="1:11" s="18" customFormat="1" ht="66.75" customHeight="1" x14ac:dyDescent="0.2">
      <c r="A36" s="25" t="s">
        <v>59</v>
      </c>
      <c r="B36" s="27" t="s">
        <v>7</v>
      </c>
      <c r="C36" s="27" t="s">
        <v>32</v>
      </c>
      <c r="D36" s="28" t="s">
        <v>60</v>
      </c>
      <c r="E36" s="27" t="s">
        <v>8</v>
      </c>
      <c r="F36" s="1">
        <v>345.9</v>
      </c>
      <c r="G36" s="1">
        <v>387.4</v>
      </c>
      <c r="H36" s="1">
        <v>422.8</v>
      </c>
      <c r="J36" s="34"/>
      <c r="K36" s="34"/>
    </row>
    <row r="37" spans="1:11" s="18" customFormat="1" ht="66.75" customHeight="1" x14ac:dyDescent="0.2">
      <c r="A37" s="25" t="s">
        <v>125</v>
      </c>
      <c r="B37" s="27" t="s">
        <v>7</v>
      </c>
      <c r="C37" s="27" t="s">
        <v>32</v>
      </c>
      <c r="D37" s="28" t="s">
        <v>126</v>
      </c>
      <c r="E37" s="27" t="s">
        <v>13</v>
      </c>
      <c r="F37" s="1">
        <v>7.2</v>
      </c>
      <c r="G37" s="1">
        <v>0</v>
      </c>
      <c r="H37" s="1">
        <v>0</v>
      </c>
      <c r="J37" s="34"/>
      <c r="K37" s="34"/>
    </row>
    <row r="38" spans="1:11" s="18" customFormat="1" ht="20.25" customHeight="1" x14ac:dyDescent="0.3">
      <c r="A38" s="30" t="s">
        <v>33</v>
      </c>
      <c r="B38" s="31" t="s">
        <v>32</v>
      </c>
      <c r="C38" s="31"/>
      <c r="D38" s="16"/>
      <c r="E38" s="31"/>
      <c r="F38" s="17">
        <f t="shared" ref="F38:H38" si="4">F39</f>
        <v>10</v>
      </c>
      <c r="G38" s="17">
        <f t="shared" si="4"/>
        <v>40</v>
      </c>
      <c r="H38" s="17">
        <f t="shared" si="4"/>
        <v>40</v>
      </c>
      <c r="J38" s="33"/>
    </row>
    <row r="39" spans="1:11" s="18" customFormat="1" ht="33.75" customHeight="1" x14ac:dyDescent="0.2">
      <c r="A39" s="25" t="s">
        <v>104</v>
      </c>
      <c r="B39" s="27" t="s">
        <v>32</v>
      </c>
      <c r="C39" s="27" t="s">
        <v>35</v>
      </c>
      <c r="D39" s="28"/>
      <c r="E39" s="27"/>
      <c r="F39" s="1">
        <f>F41+F40</f>
        <v>10</v>
      </c>
      <c r="G39" s="1">
        <f>G41+G40</f>
        <v>40</v>
      </c>
      <c r="H39" s="1">
        <f>H41+H40</f>
        <v>40</v>
      </c>
    </row>
    <row r="40" spans="1:11" s="18" customFormat="1" ht="124.5" hidden="1" customHeight="1" x14ac:dyDescent="0.2">
      <c r="A40" s="35" t="s">
        <v>105</v>
      </c>
      <c r="B40" s="27" t="s">
        <v>32</v>
      </c>
      <c r="C40" s="27" t="s">
        <v>35</v>
      </c>
      <c r="D40" s="28" t="s">
        <v>106</v>
      </c>
      <c r="E40" s="27" t="s">
        <v>13</v>
      </c>
      <c r="F40" s="1">
        <v>0</v>
      </c>
      <c r="G40" s="1">
        <v>0</v>
      </c>
      <c r="H40" s="1">
        <v>0</v>
      </c>
    </row>
    <row r="41" spans="1:11" s="18" customFormat="1" ht="101.25" customHeight="1" x14ac:dyDescent="0.2">
      <c r="A41" s="25" t="s">
        <v>77</v>
      </c>
      <c r="B41" s="27" t="s">
        <v>32</v>
      </c>
      <c r="C41" s="27" t="s">
        <v>35</v>
      </c>
      <c r="D41" s="28" t="s">
        <v>78</v>
      </c>
      <c r="E41" s="27" t="s">
        <v>13</v>
      </c>
      <c r="F41" s="1">
        <v>10</v>
      </c>
      <c r="G41" s="1">
        <v>40</v>
      </c>
      <c r="H41" s="1">
        <v>40</v>
      </c>
    </row>
    <row r="42" spans="1:11" s="18" customFormat="1" ht="19.5" customHeight="1" x14ac:dyDescent="0.2">
      <c r="A42" s="30" t="s">
        <v>36</v>
      </c>
      <c r="B42" s="31" t="s">
        <v>10</v>
      </c>
      <c r="C42" s="31" t="s">
        <v>87</v>
      </c>
      <c r="D42" s="16"/>
      <c r="E42" s="31"/>
      <c r="F42" s="17">
        <f>F43+F47</f>
        <v>27002.7</v>
      </c>
      <c r="G42" s="17">
        <f>G43+G47</f>
        <v>32301.5</v>
      </c>
      <c r="H42" s="17">
        <f>H43+H47</f>
        <v>4000</v>
      </c>
    </row>
    <row r="43" spans="1:11" s="18" customFormat="1" ht="19.5" customHeight="1" x14ac:dyDescent="0.2">
      <c r="A43" s="24" t="s">
        <v>74</v>
      </c>
      <c r="B43" s="27" t="s">
        <v>10</v>
      </c>
      <c r="C43" s="27" t="s">
        <v>34</v>
      </c>
      <c r="D43" s="28"/>
      <c r="E43" s="27"/>
      <c r="F43" s="1">
        <f>F45+F46+F44</f>
        <v>26782.7</v>
      </c>
      <c r="G43" s="1">
        <f>G45+G44</f>
        <v>32301.5</v>
      </c>
      <c r="H43" s="1">
        <f t="shared" ref="H43" si="5">H45</f>
        <v>4000</v>
      </c>
    </row>
    <row r="44" spans="1:11" s="18" customFormat="1" ht="114" customHeight="1" x14ac:dyDescent="0.2">
      <c r="A44" s="54" t="s">
        <v>128</v>
      </c>
      <c r="B44" s="27" t="s">
        <v>10</v>
      </c>
      <c r="C44" s="27" t="s">
        <v>34</v>
      </c>
      <c r="D44" s="28" t="s">
        <v>127</v>
      </c>
      <c r="E44" s="27" t="s">
        <v>13</v>
      </c>
      <c r="F44" s="1">
        <v>0</v>
      </c>
      <c r="G44" s="1">
        <v>28101.5</v>
      </c>
      <c r="H44" s="1">
        <v>0</v>
      </c>
    </row>
    <row r="45" spans="1:11" s="36" customFormat="1" ht="86.25" customHeight="1" x14ac:dyDescent="0.2">
      <c r="A45" s="25" t="s">
        <v>80</v>
      </c>
      <c r="B45" s="27" t="s">
        <v>10</v>
      </c>
      <c r="C45" s="27" t="s">
        <v>34</v>
      </c>
      <c r="D45" s="28" t="s">
        <v>79</v>
      </c>
      <c r="E45" s="27" t="s">
        <v>13</v>
      </c>
      <c r="F45" s="1">
        <v>13694.7</v>
      </c>
      <c r="G45" s="1">
        <v>4200</v>
      </c>
      <c r="H45" s="1">
        <v>4000</v>
      </c>
    </row>
    <row r="46" spans="1:11" s="36" customFormat="1" ht="93.75" customHeight="1" x14ac:dyDescent="0.2">
      <c r="A46" s="25" t="s">
        <v>121</v>
      </c>
      <c r="B46" s="27" t="s">
        <v>10</v>
      </c>
      <c r="C46" s="27" t="s">
        <v>34</v>
      </c>
      <c r="D46" s="28" t="s">
        <v>122</v>
      </c>
      <c r="E46" s="27" t="s">
        <v>13</v>
      </c>
      <c r="F46" s="1">
        <v>13088</v>
      </c>
      <c r="G46" s="1">
        <v>0</v>
      </c>
      <c r="H46" s="1">
        <v>0</v>
      </c>
    </row>
    <row r="47" spans="1:11" s="36" customFormat="1" ht="21.75" customHeight="1" x14ac:dyDescent="0.2">
      <c r="A47" s="25" t="s">
        <v>86</v>
      </c>
      <c r="B47" s="27" t="s">
        <v>10</v>
      </c>
      <c r="C47" s="27" t="s">
        <v>37</v>
      </c>
      <c r="D47" s="28"/>
      <c r="E47" s="27"/>
      <c r="F47" s="1">
        <f t="shared" ref="F47:H47" si="6">F48</f>
        <v>220</v>
      </c>
      <c r="G47" s="1">
        <f t="shared" si="6"/>
        <v>0</v>
      </c>
      <c r="H47" s="1">
        <f t="shared" si="6"/>
        <v>0</v>
      </c>
    </row>
    <row r="48" spans="1:11" s="36" customFormat="1" ht="90.75" customHeight="1" x14ac:dyDescent="0.2">
      <c r="A48" s="25" t="s">
        <v>61</v>
      </c>
      <c r="B48" s="27" t="s">
        <v>10</v>
      </c>
      <c r="C48" s="27" t="s">
        <v>37</v>
      </c>
      <c r="D48" s="28" t="s">
        <v>38</v>
      </c>
      <c r="E48" s="27" t="s">
        <v>13</v>
      </c>
      <c r="F48" s="1">
        <v>220</v>
      </c>
      <c r="G48" s="1">
        <v>0</v>
      </c>
      <c r="H48" s="1">
        <v>0</v>
      </c>
    </row>
    <row r="49" spans="1:10" s="36" customFormat="1" ht="19.5" customHeight="1" x14ac:dyDescent="0.2">
      <c r="A49" s="30" t="s">
        <v>62</v>
      </c>
      <c r="B49" s="31" t="s">
        <v>39</v>
      </c>
      <c r="C49" s="31" t="s">
        <v>87</v>
      </c>
      <c r="D49" s="16"/>
      <c r="E49" s="31"/>
      <c r="F49" s="17">
        <f>F53+F50</f>
        <v>90666.3</v>
      </c>
      <c r="G49" s="17">
        <f>G53</f>
        <v>4606.2</v>
      </c>
      <c r="H49" s="17">
        <f>H53</f>
        <v>6720.9</v>
      </c>
    </row>
    <row r="50" spans="1:10" s="36" customFormat="1" ht="19.5" customHeight="1" x14ac:dyDescent="0.2">
      <c r="A50" s="50" t="s">
        <v>110</v>
      </c>
      <c r="B50" s="51" t="s">
        <v>111</v>
      </c>
      <c r="C50" s="51" t="s">
        <v>112</v>
      </c>
      <c r="D50" s="52"/>
      <c r="E50" s="51"/>
      <c r="F50" s="53">
        <f>F51+F52</f>
        <v>81624.3</v>
      </c>
      <c r="G50" s="53">
        <f>G51</f>
        <v>0</v>
      </c>
      <c r="H50" s="53">
        <v>0</v>
      </c>
    </row>
    <row r="51" spans="1:10" s="36" customFormat="1" ht="87" customHeight="1" x14ac:dyDescent="0.2">
      <c r="A51" s="50" t="s">
        <v>113</v>
      </c>
      <c r="B51" s="51" t="s">
        <v>111</v>
      </c>
      <c r="C51" s="51" t="s">
        <v>112</v>
      </c>
      <c r="D51" s="52" t="s">
        <v>114</v>
      </c>
      <c r="E51" s="51">
        <v>410</v>
      </c>
      <c r="F51" s="53">
        <f>75451.6+5007.9+1109.8</f>
        <v>81569.3</v>
      </c>
      <c r="G51" s="53">
        <v>0</v>
      </c>
      <c r="H51" s="53">
        <v>0</v>
      </c>
    </row>
    <row r="52" spans="1:10" s="36" customFormat="1" ht="22.5" customHeight="1" x14ac:dyDescent="0.2">
      <c r="A52" s="50" t="s">
        <v>123</v>
      </c>
      <c r="B52" s="51" t="s">
        <v>39</v>
      </c>
      <c r="C52" s="51" t="s">
        <v>6</v>
      </c>
      <c r="D52" s="52" t="s">
        <v>124</v>
      </c>
      <c r="E52" s="51" t="s">
        <v>13</v>
      </c>
      <c r="F52" s="53">
        <v>55</v>
      </c>
      <c r="G52" s="53">
        <v>0</v>
      </c>
      <c r="H52" s="53">
        <v>0</v>
      </c>
    </row>
    <row r="53" spans="1:10" s="36" customFormat="1" ht="80.25" customHeight="1" x14ac:dyDescent="0.2">
      <c r="A53" s="25" t="s">
        <v>40</v>
      </c>
      <c r="B53" s="27" t="s">
        <v>39</v>
      </c>
      <c r="C53" s="27" t="s">
        <v>32</v>
      </c>
      <c r="D53" s="28"/>
      <c r="E53" s="27"/>
      <c r="F53" s="1">
        <f>SUM(F54:F59)</f>
        <v>9042</v>
      </c>
      <c r="G53" s="1">
        <f>SUM(G54:G59)</f>
        <v>4606.2</v>
      </c>
      <c r="H53" s="1">
        <f>SUM(H54:H59)</f>
        <v>6720.9</v>
      </c>
    </row>
    <row r="54" spans="1:10" s="36" customFormat="1" ht="75.75" hidden="1" customHeight="1" x14ac:dyDescent="0.2">
      <c r="A54" s="25" t="s">
        <v>63</v>
      </c>
      <c r="B54" s="27" t="s">
        <v>39</v>
      </c>
      <c r="C54" s="27" t="s">
        <v>32</v>
      </c>
      <c r="D54" s="28" t="s">
        <v>41</v>
      </c>
      <c r="E54" s="27" t="s">
        <v>13</v>
      </c>
      <c r="F54" s="1">
        <v>419.8</v>
      </c>
      <c r="G54" s="1">
        <v>200</v>
      </c>
      <c r="H54" s="1">
        <v>0</v>
      </c>
    </row>
    <row r="55" spans="1:10" s="36" customFormat="1" ht="75.75" customHeight="1" x14ac:dyDescent="0.2">
      <c r="A55" s="25" t="s">
        <v>117</v>
      </c>
      <c r="B55" s="27" t="s">
        <v>39</v>
      </c>
      <c r="C55" s="27" t="s">
        <v>32</v>
      </c>
      <c r="D55" s="28" t="s">
        <v>119</v>
      </c>
      <c r="E55" s="27" t="s">
        <v>13</v>
      </c>
      <c r="F55" s="1">
        <v>2650</v>
      </c>
      <c r="G55" s="1">
        <v>288.8</v>
      </c>
      <c r="H55" s="1">
        <v>1543.1</v>
      </c>
    </row>
    <row r="56" spans="1:10" s="36" customFormat="1" ht="72" customHeight="1" x14ac:dyDescent="0.2">
      <c r="A56" s="25" t="s">
        <v>83</v>
      </c>
      <c r="B56" s="27" t="s">
        <v>39</v>
      </c>
      <c r="C56" s="27" t="s">
        <v>32</v>
      </c>
      <c r="D56" s="28" t="s">
        <v>42</v>
      </c>
      <c r="E56" s="27" t="s">
        <v>14</v>
      </c>
      <c r="F56" s="1">
        <v>36</v>
      </c>
      <c r="G56" s="1">
        <v>36</v>
      </c>
      <c r="H56" s="1">
        <v>36</v>
      </c>
    </row>
    <row r="57" spans="1:10" s="36" customFormat="1" ht="78.75" customHeight="1" x14ac:dyDescent="0.2">
      <c r="A57" s="50" t="s">
        <v>64</v>
      </c>
      <c r="B57" s="51" t="s">
        <v>39</v>
      </c>
      <c r="C57" s="51" t="s">
        <v>32</v>
      </c>
      <c r="D57" s="52" t="s">
        <v>42</v>
      </c>
      <c r="E57" s="51" t="s">
        <v>13</v>
      </c>
      <c r="F57" s="1">
        <v>1316.2</v>
      </c>
      <c r="G57" s="1">
        <v>0</v>
      </c>
      <c r="H57" s="1">
        <v>0</v>
      </c>
    </row>
    <row r="58" spans="1:10" s="36" customFormat="1" ht="81.75" customHeight="1" x14ac:dyDescent="0.2">
      <c r="A58" s="25" t="s">
        <v>65</v>
      </c>
      <c r="B58" s="27" t="s">
        <v>39</v>
      </c>
      <c r="C58" s="27" t="s">
        <v>32</v>
      </c>
      <c r="D58" s="28" t="s">
        <v>43</v>
      </c>
      <c r="E58" s="27" t="s">
        <v>13</v>
      </c>
      <c r="F58" s="1">
        <v>1320</v>
      </c>
      <c r="G58" s="1">
        <v>300</v>
      </c>
      <c r="H58" s="1">
        <v>100</v>
      </c>
    </row>
    <row r="59" spans="1:10" s="36" customFormat="1" ht="72" customHeight="1" x14ac:dyDescent="0.2">
      <c r="A59" s="25" t="s">
        <v>66</v>
      </c>
      <c r="B59" s="27" t="s">
        <v>39</v>
      </c>
      <c r="C59" s="27" t="s">
        <v>32</v>
      </c>
      <c r="D59" s="28" t="s">
        <v>44</v>
      </c>
      <c r="E59" s="27" t="s">
        <v>13</v>
      </c>
      <c r="F59" s="1">
        <v>3300</v>
      </c>
      <c r="G59" s="1">
        <v>3781.4</v>
      </c>
      <c r="H59" s="1">
        <v>5041.8</v>
      </c>
    </row>
    <row r="60" spans="1:10" s="36" customFormat="1" ht="22.5" customHeight="1" x14ac:dyDescent="0.2">
      <c r="A60" s="30" t="s">
        <v>75</v>
      </c>
      <c r="B60" s="31" t="s">
        <v>22</v>
      </c>
      <c r="C60" s="31"/>
      <c r="D60" s="16"/>
      <c r="E60" s="31"/>
      <c r="F60" s="17">
        <f>F61+F63</f>
        <v>95</v>
      </c>
      <c r="G60" s="17">
        <f>G61+G63</f>
        <v>0</v>
      </c>
      <c r="H60" s="17">
        <f>H61+H63</f>
        <v>0</v>
      </c>
    </row>
    <row r="61" spans="1:10" s="36" customFormat="1" ht="38.25" customHeight="1" x14ac:dyDescent="0.2">
      <c r="A61" s="25" t="s">
        <v>76</v>
      </c>
      <c r="B61" s="27" t="s">
        <v>22</v>
      </c>
      <c r="C61" s="27" t="s">
        <v>39</v>
      </c>
      <c r="D61" s="28"/>
      <c r="E61" s="27"/>
      <c r="F61" s="1">
        <f t="shared" ref="F61:H61" si="7">F62</f>
        <v>75</v>
      </c>
      <c r="G61" s="1">
        <f t="shared" si="7"/>
        <v>0</v>
      </c>
      <c r="H61" s="1">
        <f t="shared" si="7"/>
        <v>0</v>
      </c>
    </row>
    <row r="62" spans="1:10" s="36" customFormat="1" ht="111" customHeight="1" x14ac:dyDescent="0.2">
      <c r="A62" s="25" t="s">
        <v>89</v>
      </c>
      <c r="B62" s="27" t="s">
        <v>22</v>
      </c>
      <c r="C62" s="27" t="s">
        <v>39</v>
      </c>
      <c r="D62" s="28" t="s">
        <v>12</v>
      </c>
      <c r="E62" s="27" t="s">
        <v>13</v>
      </c>
      <c r="F62" s="1">
        <v>75</v>
      </c>
      <c r="G62" s="1">
        <v>0</v>
      </c>
      <c r="H62" s="1">
        <v>0</v>
      </c>
    </row>
    <row r="63" spans="1:10" s="37" customFormat="1" ht="18.75" customHeight="1" x14ac:dyDescent="0.2">
      <c r="A63" s="25" t="s">
        <v>97</v>
      </c>
      <c r="B63" s="21" t="s">
        <v>22</v>
      </c>
      <c r="C63" s="21" t="s">
        <v>22</v>
      </c>
      <c r="D63" s="29"/>
      <c r="E63" s="21"/>
      <c r="F63" s="1">
        <f t="shared" ref="F63:H63" si="8">F64</f>
        <v>20</v>
      </c>
      <c r="G63" s="1">
        <f t="shared" si="8"/>
        <v>0</v>
      </c>
      <c r="H63" s="1">
        <f t="shared" si="8"/>
        <v>0</v>
      </c>
      <c r="J63" s="38"/>
    </row>
    <row r="64" spans="1:10" s="36" customFormat="1" ht="115.5" customHeight="1" x14ac:dyDescent="0.2">
      <c r="A64" s="25" t="s">
        <v>98</v>
      </c>
      <c r="B64" s="21" t="s">
        <v>22</v>
      </c>
      <c r="C64" s="21" t="s">
        <v>22</v>
      </c>
      <c r="D64" s="28" t="s">
        <v>96</v>
      </c>
      <c r="E64" s="21" t="s">
        <v>13</v>
      </c>
      <c r="F64" s="1">
        <v>20</v>
      </c>
      <c r="G64" s="1">
        <v>0</v>
      </c>
      <c r="H64" s="1">
        <v>0</v>
      </c>
    </row>
    <row r="65" spans="1:12" s="36" customFormat="1" ht="17.25" customHeight="1" x14ac:dyDescent="0.2">
      <c r="A65" s="30" t="s">
        <v>46</v>
      </c>
      <c r="B65" s="31" t="s">
        <v>45</v>
      </c>
      <c r="C65" s="31"/>
      <c r="D65" s="16"/>
      <c r="E65" s="31"/>
      <c r="F65" s="17">
        <f t="shared" ref="F65:H65" si="9">F66</f>
        <v>7948.5999999999995</v>
      </c>
      <c r="G65" s="17">
        <f t="shared" si="9"/>
        <v>2818.6</v>
      </c>
      <c r="H65" s="17">
        <f t="shared" si="9"/>
        <v>991.8</v>
      </c>
    </row>
    <row r="66" spans="1:12" s="36" customFormat="1" ht="28.5" customHeight="1" x14ac:dyDescent="0.2">
      <c r="A66" s="25" t="s">
        <v>67</v>
      </c>
      <c r="B66" s="27" t="s">
        <v>45</v>
      </c>
      <c r="C66" s="27" t="s">
        <v>6</v>
      </c>
      <c r="D66" s="28"/>
      <c r="E66" s="27"/>
      <c r="F66" s="1">
        <f>F67+F68</f>
        <v>7948.5999999999995</v>
      </c>
      <c r="G66" s="1">
        <f t="shared" ref="G66:H66" si="10">G67+G68</f>
        <v>2818.6</v>
      </c>
      <c r="H66" s="1">
        <f t="shared" si="10"/>
        <v>991.8</v>
      </c>
    </row>
    <row r="67" spans="1:12" s="40" customFormat="1" ht="93" customHeight="1" x14ac:dyDescent="0.2">
      <c r="A67" s="25" t="s">
        <v>99</v>
      </c>
      <c r="B67" s="27" t="s">
        <v>45</v>
      </c>
      <c r="C67" s="27" t="s">
        <v>6</v>
      </c>
      <c r="D67" s="28" t="s">
        <v>100</v>
      </c>
      <c r="E67" s="27" t="s">
        <v>47</v>
      </c>
      <c r="F67" s="1">
        <v>7887.4</v>
      </c>
      <c r="G67" s="1">
        <v>2818.6</v>
      </c>
      <c r="H67" s="1">
        <v>991.8</v>
      </c>
      <c r="I67" s="39"/>
    </row>
    <row r="68" spans="1:12" s="40" customFormat="1" ht="78.75" customHeight="1" x14ac:dyDescent="0.2">
      <c r="A68" s="50" t="s">
        <v>116</v>
      </c>
      <c r="B68" s="51" t="s">
        <v>45</v>
      </c>
      <c r="C68" s="51" t="s">
        <v>6</v>
      </c>
      <c r="D68" s="52" t="s">
        <v>115</v>
      </c>
      <c r="E68" s="51" t="s">
        <v>47</v>
      </c>
      <c r="F68" s="53">
        <f>50+10.3+0.9</f>
        <v>61.199999999999996</v>
      </c>
      <c r="G68" s="53">
        <v>0</v>
      </c>
      <c r="H68" s="53">
        <v>0</v>
      </c>
      <c r="I68" s="39"/>
    </row>
    <row r="69" spans="1:12" s="11" customFormat="1" ht="48.75" customHeight="1" x14ac:dyDescent="0.2">
      <c r="A69" s="30" t="s">
        <v>68</v>
      </c>
      <c r="B69" s="31" t="s">
        <v>35</v>
      </c>
      <c r="C69" s="31" t="s">
        <v>87</v>
      </c>
      <c r="D69" s="16"/>
      <c r="E69" s="31"/>
      <c r="F69" s="17">
        <f t="shared" ref="F69:H70" si="11">F70</f>
        <v>500</v>
      </c>
      <c r="G69" s="17">
        <f t="shared" si="11"/>
        <v>500</v>
      </c>
      <c r="H69" s="17">
        <f t="shared" si="11"/>
        <v>500</v>
      </c>
    </row>
    <row r="70" spans="1:12" s="11" customFormat="1" x14ac:dyDescent="0.2">
      <c r="A70" s="25" t="s">
        <v>48</v>
      </c>
      <c r="B70" s="27" t="s">
        <v>35</v>
      </c>
      <c r="C70" s="27" t="s">
        <v>6</v>
      </c>
      <c r="D70" s="28"/>
      <c r="E70" s="27"/>
      <c r="F70" s="1">
        <f t="shared" si="11"/>
        <v>500</v>
      </c>
      <c r="G70" s="1">
        <f t="shared" si="11"/>
        <v>500</v>
      </c>
      <c r="H70" s="1">
        <f t="shared" si="11"/>
        <v>500</v>
      </c>
    </row>
    <row r="71" spans="1:12" s="11" customFormat="1" ht="78.75" customHeight="1" x14ac:dyDescent="0.2">
      <c r="A71" s="25" t="s">
        <v>69</v>
      </c>
      <c r="B71" s="27" t="s">
        <v>35</v>
      </c>
      <c r="C71" s="27" t="s">
        <v>6</v>
      </c>
      <c r="D71" s="28" t="s">
        <v>49</v>
      </c>
      <c r="E71" s="27" t="s">
        <v>50</v>
      </c>
      <c r="F71" s="1">
        <v>500</v>
      </c>
      <c r="G71" s="1">
        <v>500</v>
      </c>
      <c r="H71" s="1">
        <v>500</v>
      </c>
    </row>
    <row r="72" spans="1:12" s="11" customFormat="1" x14ac:dyDescent="0.2">
      <c r="A72" s="30" t="s">
        <v>52</v>
      </c>
      <c r="B72" s="31" t="s">
        <v>51</v>
      </c>
      <c r="C72" s="31" t="s">
        <v>87</v>
      </c>
      <c r="D72" s="16"/>
      <c r="E72" s="31"/>
      <c r="F72" s="17">
        <f t="shared" ref="F72:H73" si="12">F73</f>
        <v>100</v>
      </c>
      <c r="G72" s="17">
        <f t="shared" si="12"/>
        <v>0</v>
      </c>
      <c r="H72" s="17">
        <f t="shared" si="12"/>
        <v>0</v>
      </c>
    </row>
    <row r="73" spans="1:12" s="11" customFormat="1" x14ac:dyDescent="0.2">
      <c r="A73" s="25" t="s">
        <v>70</v>
      </c>
      <c r="B73" s="27" t="s">
        <v>51</v>
      </c>
      <c r="C73" s="27" t="s">
        <v>6</v>
      </c>
      <c r="D73" s="28"/>
      <c r="E73" s="27"/>
      <c r="F73" s="1">
        <f t="shared" si="12"/>
        <v>100</v>
      </c>
      <c r="G73" s="1">
        <f t="shared" si="12"/>
        <v>0</v>
      </c>
      <c r="H73" s="1">
        <f t="shared" si="12"/>
        <v>0</v>
      </c>
    </row>
    <row r="74" spans="1:12" s="11" customFormat="1" ht="102" customHeight="1" x14ac:dyDescent="0.2">
      <c r="A74" s="25" t="s">
        <v>71</v>
      </c>
      <c r="B74" s="27" t="s">
        <v>51</v>
      </c>
      <c r="C74" s="27" t="s">
        <v>6</v>
      </c>
      <c r="D74" s="28" t="s">
        <v>53</v>
      </c>
      <c r="E74" s="27" t="s">
        <v>13</v>
      </c>
      <c r="F74" s="1">
        <f>50+25+25</f>
        <v>100</v>
      </c>
      <c r="G74" s="1">
        <v>0</v>
      </c>
      <c r="H74" s="1">
        <v>0</v>
      </c>
    </row>
    <row r="75" spans="1:12" s="11" customFormat="1" ht="39.75" customHeight="1" x14ac:dyDescent="0.2">
      <c r="A75" s="41"/>
      <c r="F75" s="42"/>
      <c r="G75" s="43"/>
      <c r="H75" s="43"/>
      <c r="L75" s="57">
        <f>F14+F17+F19+F26+F27+F31+F33+F40+F41+F44+F45+F46+F48+F52+F54+F55+F57+F58+F59+F62+F64+F74</f>
        <v>37874.6</v>
      </c>
    </row>
    <row r="76" spans="1:12" s="11" customFormat="1" ht="15.75" x14ac:dyDescent="0.25">
      <c r="A76" s="44" t="s">
        <v>102</v>
      </c>
      <c r="B76" s="45"/>
      <c r="C76" s="46"/>
      <c r="D76" s="46"/>
      <c r="E76" s="46"/>
      <c r="F76" s="46"/>
      <c r="G76" s="58" t="s">
        <v>120</v>
      </c>
      <c r="H76" s="58"/>
    </row>
    <row r="77" spans="1:12" s="11" customFormat="1" ht="76.5" customHeight="1" x14ac:dyDescent="0.2">
      <c r="A77" s="47"/>
      <c r="B77" s="48"/>
      <c r="C77" s="3"/>
      <c r="D77" s="3"/>
      <c r="E77" s="3"/>
      <c r="F77" s="3"/>
      <c r="G77" s="3"/>
      <c r="H77" s="3"/>
      <c r="I77" s="3"/>
    </row>
    <row r="78" spans="1:12" s="11" customFormat="1" x14ac:dyDescent="0.2">
      <c r="A78" s="47"/>
      <c r="B78" s="48"/>
      <c r="C78" s="3"/>
      <c r="D78" s="3"/>
      <c r="E78" s="3"/>
      <c r="F78" s="3"/>
      <c r="G78" s="3"/>
      <c r="H78" s="3"/>
      <c r="I78" s="3"/>
    </row>
    <row r="79" spans="1:12" s="11" customFormat="1" ht="15.75" customHeight="1" x14ac:dyDescent="0.2">
      <c r="A79" s="41"/>
      <c r="F79" s="42"/>
      <c r="G79" s="43"/>
      <c r="H79" s="43"/>
    </row>
    <row r="80" spans="1:12" s="11" customFormat="1" x14ac:dyDescent="0.2">
      <c r="A80" s="41"/>
      <c r="F80" s="42"/>
      <c r="G80" s="43"/>
      <c r="H80" s="43"/>
    </row>
    <row r="81" spans="1:8" s="11" customFormat="1" x14ac:dyDescent="0.2">
      <c r="A81" s="41"/>
      <c r="F81" s="42"/>
      <c r="G81" s="43"/>
      <c r="H81" s="43"/>
    </row>
    <row r="82" spans="1:8" s="11" customFormat="1" x14ac:dyDescent="0.2">
      <c r="A82" s="41"/>
      <c r="F82" s="42"/>
      <c r="G82" s="43"/>
      <c r="H82" s="43"/>
    </row>
    <row r="83" spans="1:8" s="11" customFormat="1" x14ac:dyDescent="0.2">
      <c r="A83" s="41"/>
      <c r="F83" s="42"/>
      <c r="G83" s="43"/>
      <c r="H83" s="43"/>
    </row>
    <row r="84" spans="1:8" s="11" customFormat="1" x14ac:dyDescent="0.2">
      <c r="A84" s="41"/>
      <c r="F84" s="42"/>
      <c r="G84" s="43"/>
      <c r="H84" s="43"/>
    </row>
    <row r="85" spans="1:8" s="11" customFormat="1" x14ac:dyDescent="0.2">
      <c r="A85" s="41"/>
      <c r="F85" s="42"/>
      <c r="G85" s="43"/>
      <c r="H85" s="43"/>
    </row>
    <row r="86" spans="1:8" s="11" customFormat="1" x14ac:dyDescent="0.2">
      <c r="A86" s="41"/>
      <c r="F86" s="42"/>
      <c r="G86" s="43"/>
      <c r="H86" s="43"/>
    </row>
    <row r="87" spans="1:8" s="11" customFormat="1" x14ac:dyDescent="0.2">
      <c r="A87" s="41"/>
      <c r="F87" s="42"/>
      <c r="G87" s="43"/>
      <c r="H87" s="43"/>
    </row>
    <row r="88" spans="1:8" s="11" customFormat="1" x14ac:dyDescent="0.2">
      <c r="A88" s="41"/>
      <c r="F88" s="42"/>
      <c r="G88" s="43"/>
      <c r="H88" s="43"/>
    </row>
  </sheetData>
  <autoFilter ref="A10:L74"/>
  <mergeCells count="4">
    <mergeCell ref="G76:H76"/>
    <mergeCell ref="A6:F6"/>
    <mergeCell ref="A7:H7"/>
    <mergeCell ref="D2:H5"/>
  </mergeCells>
  <pageMargins left="0.70866141732283472" right="0" top="0" bottom="0" header="0.31496062992125984" footer="0.31496062992125984"/>
  <pageSetup paperSize="9" scale="62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Красюковка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Lydmila_Olegovna</cp:lastModifiedBy>
  <cp:lastPrinted>2024-02-12T12:21:23Z</cp:lastPrinted>
  <dcterms:created xsi:type="dcterms:W3CDTF">2015-12-28T13:27:06Z</dcterms:created>
  <dcterms:modified xsi:type="dcterms:W3CDTF">2024-10-30T12:35:05Z</dcterms:modified>
</cp:coreProperties>
</file>