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32" windowWidth="15192" windowHeight="7176" activeTab="2"/>
  </bookViews>
  <sheets>
    <sheet name="прил 1" sheetId="6" r:id="rId1"/>
    <sheet name="прил 2" sheetId="5" r:id="rId2"/>
    <sheet name="приложение 3" sheetId="1" r:id="rId3"/>
    <sheet name="прил 4" sheetId="2" r:id="rId4"/>
    <sheet name="прил 5" sheetId="3" r:id="rId5"/>
  </sheets>
  <definedNames>
    <definedName name="_xlnm.Print_Area" localSheetId="0">'прил 1'!$A$1:$H$50</definedName>
    <definedName name="_xlnm.Print_Area" localSheetId="1">'прил 2'!$A$1:$E$20</definedName>
    <definedName name="_xlnm.Print_Area" localSheetId="3">'прил 4'!$A$1:$I$49</definedName>
    <definedName name="_xlnm.Print_Area" localSheetId="4">'прил 5'!$A$1:$L$73</definedName>
    <definedName name="_xlnm.Print_Area" localSheetId="2">'приложение 3'!$A$1:$H$71</definedName>
  </definedNames>
  <calcPr calcId="144525"/>
</workbook>
</file>

<file path=xl/calcChain.xml><?xml version="1.0" encoding="utf-8"?>
<calcChain xmlns="http://schemas.openxmlformats.org/spreadsheetml/2006/main">
  <c r="J11" i="6" l="1"/>
  <c r="K12" i="3" l="1"/>
  <c r="L12" i="3"/>
  <c r="J12" i="3"/>
  <c r="K16" i="3"/>
  <c r="L16" i="3"/>
  <c r="J16" i="3"/>
  <c r="K17" i="3"/>
  <c r="L17" i="3"/>
  <c r="J17" i="3"/>
  <c r="K18" i="3"/>
  <c r="L18" i="3"/>
  <c r="J18" i="3"/>
  <c r="E18" i="3"/>
  <c r="G13" i="2"/>
  <c r="H35" i="2"/>
  <c r="I35" i="2"/>
  <c r="G35" i="2"/>
  <c r="D35" i="2"/>
  <c r="E35" i="2"/>
  <c r="F35" i="2"/>
  <c r="C35" i="2"/>
  <c r="A35" i="2"/>
  <c r="F43" i="1"/>
  <c r="G46" i="1"/>
  <c r="H46" i="1"/>
  <c r="F46" i="1"/>
  <c r="F24" i="6"/>
  <c r="F21" i="6" s="1"/>
  <c r="F25" i="6"/>
  <c r="K33" i="3" l="1"/>
  <c r="L33" i="3"/>
  <c r="K34" i="3"/>
  <c r="L34" i="3"/>
  <c r="K37" i="3"/>
  <c r="L37" i="3"/>
  <c r="K38" i="3"/>
  <c r="L38" i="3"/>
  <c r="K39" i="3"/>
  <c r="L39" i="3"/>
  <c r="K41" i="3"/>
  <c r="L41" i="3"/>
  <c r="K42" i="3"/>
  <c r="L42" i="3"/>
  <c r="K43" i="3"/>
  <c r="L43" i="3"/>
  <c r="K46" i="3"/>
  <c r="K45" i="3" s="1"/>
  <c r="L46" i="3"/>
  <c r="L45" i="3" s="1"/>
  <c r="K49" i="3"/>
  <c r="L49" i="3"/>
  <c r="K50" i="3"/>
  <c r="L50" i="3"/>
  <c r="K51" i="3"/>
  <c r="L51" i="3"/>
  <c r="K53" i="3"/>
  <c r="L53" i="3"/>
  <c r="K54" i="3"/>
  <c r="L54" i="3"/>
  <c r="K55" i="3"/>
  <c r="L55" i="3"/>
  <c r="K57" i="3"/>
  <c r="L57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0" i="3"/>
  <c r="L70" i="3"/>
  <c r="K32" i="3"/>
  <c r="K31" i="3" s="1"/>
  <c r="L32" i="3"/>
  <c r="L31" i="3" s="1"/>
  <c r="K30" i="3"/>
  <c r="L30" i="3"/>
  <c r="K29" i="3"/>
  <c r="K28" i="3" s="1"/>
  <c r="L29" i="3"/>
  <c r="L28" i="3" s="1"/>
  <c r="J70" i="3"/>
  <c r="J69" i="3"/>
  <c r="J68" i="3"/>
  <c r="J67" i="3"/>
  <c r="J66" i="3"/>
  <c r="J65" i="3"/>
  <c r="J64" i="3"/>
  <c r="J63" i="3"/>
  <c r="J62" i="3"/>
  <c r="J61" i="3"/>
  <c r="J60" i="3"/>
  <c r="J57" i="3"/>
  <c r="J55" i="3"/>
  <c r="J54" i="3"/>
  <c r="J53" i="3"/>
  <c r="J51" i="3"/>
  <c r="J50" i="3"/>
  <c r="J49" i="3"/>
  <c r="J46" i="3"/>
  <c r="J42" i="3"/>
  <c r="J41" i="3"/>
  <c r="J38" i="3"/>
  <c r="J39" i="3"/>
  <c r="J37" i="3"/>
  <c r="J34" i="3"/>
  <c r="J33" i="3"/>
  <c r="J30" i="3"/>
  <c r="K26" i="3"/>
  <c r="L26" i="3"/>
  <c r="K27" i="3"/>
  <c r="L27" i="3"/>
  <c r="J27" i="3"/>
  <c r="J26" i="3"/>
  <c r="K25" i="3"/>
  <c r="K24" i="3" s="1"/>
  <c r="K23" i="3" s="1"/>
  <c r="L25" i="3"/>
  <c r="L24" i="3" s="1"/>
  <c r="L23" i="3" s="1"/>
  <c r="K22" i="3"/>
  <c r="L22" i="3"/>
  <c r="J22" i="3"/>
  <c r="K21" i="3"/>
  <c r="L21" i="3"/>
  <c r="J21" i="3"/>
  <c r="K15" i="3"/>
  <c r="K14" i="3" s="1"/>
  <c r="K13" i="3" s="1"/>
  <c r="L15" i="3"/>
  <c r="L14" i="3" s="1"/>
  <c r="L13" i="3" s="1"/>
  <c r="J15" i="3"/>
  <c r="F59" i="1"/>
  <c r="L20" i="3" l="1"/>
  <c r="L19" i="3" s="1"/>
  <c r="K20" i="3"/>
  <c r="K19" i="3" s="1"/>
  <c r="L59" i="3"/>
  <c r="L58" i="3" s="1"/>
  <c r="L48" i="3"/>
  <c r="L47" i="3" s="1"/>
  <c r="L40" i="3"/>
  <c r="L36" i="3"/>
  <c r="K59" i="3"/>
  <c r="K58" i="3" s="1"/>
  <c r="K48" i="3"/>
  <c r="K47" i="3" s="1"/>
  <c r="K40" i="3"/>
  <c r="K36" i="3"/>
  <c r="K35" i="3" l="1"/>
  <c r="L35" i="3"/>
  <c r="F37" i="6"/>
  <c r="H48" i="6"/>
  <c r="G48" i="6"/>
  <c r="F48" i="6"/>
  <c r="H47" i="6"/>
  <c r="G47" i="6"/>
  <c r="F47" i="6"/>
  <c r="F46" i="6" s="1"/>
  <c r="F36" i="6" s="1"/>
  <c r="H46" i="6"/>
  <c r="G46" i="6"/>
  <c r="H42" i="6"/>
  <c r="G42" i="6"/>
  <c r="G41" i="6" s="1"/>
  <c r="G37" i="6" s="1"/>
  <c r="G36" i="6" s="1"/>
  <c r="G10" i="6" s="1"/>
  <c r="F42" i="6"/>
  <c r="H41" i="6"/>
  <c r="F41" i="6"/>
  <c r="H39" i="6"/>
  <c r="G39" i="6"/>
  <c r="F39" i="6"/>
  <c r="H38" i="6"/>
  <c r="G38" i="6"/>
  <c r="F38" i="6"/>
  <c r="H37" i="6"/>
  <c r="H36" i="6"/>
  <c r="H33" i="6"/>
  <c r="G33" i="6"/>
  <c r="F33" i="6"/>
  <c r="H29" i="6"/>
  <c r="G29" i="6"/>
  <c r="F29" i="6"/>
  <c r="H26" i="6"/>
  <c r="G26" i="6"/>
  <c r="F26" i="6"/>
  <c r="H21" i="6"/>
  <c r="G21" i="6"/>
  <c r="H18" i="6"/>
  <c r="G18" i="6"/>
  <c r="F18" i="6"/>
  <c r="F16" i="6"/>
  <c r="H15" i="6"/>
  <c r="G15" i="6"/>
  <c r="F15" i="6"/>
  <c r="H12" i="6"/>
  <c r="G12" i="6"/>
  <c r="F12" i="6"/>
  <c r="H11" i="6"/>
  <c r="G11" i="6"/>
  <c r="H10" i="6"/>
  <c r="F11" i="6" l="1"/>
  <c r="F10" i="6" l="1"/>
  <c r="C14" i="5" s="1"/>
  <c r="F58" i="1"/>
  <c r="A45" i="2" l="1"/>
  <c r="C45" i="2"/>
  <c r="D45" i="2"/>
  <c r="E45" i="2"/>
  <c r="F45" i="2"/>
  <c r="G45" i="2"/>
  <c r="H45" i="2"/>
  <c r="I45" i="2"/>
  <c r="A46" i="2"/>
  <c r="J25" i="3" l="1"/>
  <c r="J36" i="3" l="1"/>
  <c r="J24" i="3"/>
  <c r="A44" i="2"/>
  <c r="C44" i="2"/>
  <c r="D44" i="2"/>
  <c r="E44" i="2"/>
  <c r="F44" i="2"/>
  <c r="G44" i="2"/>
  <c r="H44" i="2"/>
  <c r="I44" i="2"/>
  <c r="F41" i="1" l="1"/>
  <c r="D47" i="2"/>
  <c r="E47" i="2"/>
  <c r="F47" i="2"/>
  <c r="H47" i="2"/>
  <c r="I47" i="2"/>
  <c r="C47" i="2"/>
  <c r="A47" i="2"/>
  <c r="D46" i="2"/>
  <c r="E46" i="2"/>
  <c r="F46" i="2"/>
  <c r="G46" i="2"/>
  <c r="H46" i="2"/>
  <c r="I46" i="2"/>
  <c r="C46" i="2"/>
  <c r="D43" i="2"/>
  <c r="E43" i="2"/>
  <c r="F43" i="2"/>
  <c r="G43" i="2"/>
  <c r="H43" i="2"/>
  <c r="I43" i="2"/>
  <c r="C43" i="2"/>
  <c r="A43" i="2"/>
  <c r="A42" i="2"/>
  <c r="C42" i="2"/>
  <c r="D42" i="2"/>
  <c r="E42" i="2"/>
  <c r="F42" i="2"/>
  <c r="G42" i="2"/>
  <c r="H42" i="2"/>
  <c r="I42" i="2"/>
  <c r="D41" i="2"/>
  <c r="E41" i="2"/>
  <c r="F41" i="2"/>
  <c r="G41" i="2"/>
  <c r="H41" i="2"/>
  <c r="I41" i="2"/>
  <c r="C41" i="2"/>
  <c r="A41" i="2"/>
  <c r="A38" i="2"/>
  <c r="C38" i="2"/>
  <c r="D38" i="2"/>
  <c r="E38" i="2"/>
  <c r="F38" i="2"/>
  <c r="G38" i="2"/>
  <c r="H38" i="2"/>
  <c r="I38" i="2"/>
  <c r="A39" i="2"/>
  <c r="C39" i="2"/>
  <c r="D39" i="2"/>
  <c r="E39" i="2"/>
  <c r="F39" i="2"/>
  <c r="H39" i="2"/>
  <c r="I39" i="2"/>
  <c r="A40" i="2"/>
  <c r="C40" i="2"/>
  <c r="D40" i="2"/>
  <c r="E40" i="2"/>
  <c r="F40" i="2"/>
  <c r="H40" i="2"/>
  <c r="I40" i="2"/>
  <c r="D37" i="2"/>
  <c r="E37" i="2"/>
  <c r="F37" i="2"/>
  <c r="G37" i="2"/>
  <c r="H37" i="2"/>
  <c r="I37" i="2"/>
  <c r="C37" i="2"/>
  <c r="C36" i="2"/>
  <c r="D36" i="2"/>
  <c r="E36" i="2"/>
  <c r="F36" i="2"/>
  <c r="H36" i="2"/>
  <c r="I36" i="2"/>
  <c r="A37" i="2"/>
  <c r="A36" i="2"/>
  <c r="D34" i="2"/>
  <c r="E34" i="2"/>
  <c r="F34" i="2"/>
  <c r="G34" i="2"/>
  <c r="H34" i="2"/>
  <c r="I34" i="2"/>
  <c r="C34" i="2"/>
  <c r="A34" i="2"/>
  <c r="D33" i="2"/>
  <c r="E33" i="2"/>
  <c r="F33" i="2"/>
  <c r="G33" i="2"/>
  <c r="H33" i="2"/>
  <c r="I33" i="2"/>
  <c r="C33" i="2"/>
  <c r="C32" i="2"/>
  <c r="A33" i="2"/>
  <c r="A32" i="2"/>
  <c r="D32" i="2"/>
  <c r="E32" i="2"/>
  <c r="F32" i="2"/>
  <c r="G32" i="2"/>
  <c r="H32" i="2"/>
  <c r="I32" i="2"/>
  <c r="D31" i="2"/>
  <c r="E31" i="2"/>
  <c r="F31" i="2"/>
  <c r="C31" i="2"/>
  <c r="A31" i="2"/>
  <c r="D30" i="2"/>
  <c r="E30" i="2"/>
  <c r="F30" i="2"/>
  <c r="G30" i="2"/>
  <c r="H30" i="2"/>
  <c r="I30" i="2"/>
  <c r="C30" i="2"/>
  <c r="A30" i="2"/>
  <c r="D29" i="2"/>
  <c r="E29" i="2"/>
  <c r="F29" i="2"/>
  <c r="G29" i="2"/>
  <c r="H29" i="2"/>
  <c r="I29" i="2"/>
  <c r="C29" i="2"/>
  <c r="A29" i="2"/>
  <c r="A23" i="2"/>
  <c r="C23" i="2"/>
  <c r="D23" i="2"/>
  <c r="E23" i="2"/>
  <c r="F23" i="2"/>
  <c r="G23" i="2"/>
  <c r="H23" i="2"/>
  <c r="I23" i="2"/>
  <c r="A24" i="2"/>
  <c r="C24" i="2"/>
  <c r="D24" i="2"/>
  <c r="E24" i="2"/>
  <c r="F24" i="2"/>
  <c r="G24" i="2"/>
  <c r="H24" i="2"/>
  <c r="I24" i="2"/>
  <c r="A25" i="2"/>
  <c r="C25" i="2"/>
  <c r="D25" i="2"/>
  <c r="E25" i="2"/>
  <c r="F25" i="2"/>
  <c r="H25" i="2"/>
  <c r="I25" i="2"/>
  <c r="A26" i="2"/>
  <c r="C26" i="2"/>
  <c r="D26" i="2"/>
  <c r="E26" i="2"/>
  <c r="F26" i="2"/>
  <c r="H26" i="2"/>
  <c r="I26" i="2"/>
  <c r="A27" i="2"/>
  <c r="C27" i="2"/>
  <c r="D27" i="2"/>
  <c r="E27" i="2"/>
  <c r="F27" i="2"/>
  <c r="H27" i="2"/>
  <c r="I27" i="2"/>
  <c r="A28" i="2"/>
  <c r="C28" i="2"/>
  <c r="D28" i="2"/>
  <c r="E28" i="2"/>
  <c r="F28" i="2"/>
  <c r="G28" i="2"/>
  <c r="H28" i="2"/>
  <c r="I28" i="2"/>
  <c r="D22" i="2"/>
  <c r="E22" i="2"/>
  <c r="F22" i="2"/>
  <c r="H22" i="2"/>
  <c r="I22" i="2"/>
  <c r="C22" i="2"/>
  <c r="A22" i="2"/>
  <c r="I21" i="2"/>
  <c r="I17" i="2"/>
  <c r="I18" i="2"/>
  <c r="I19" i="2"/>
  <c r="I20" i="2"/>
  <c r="H21" i="2"/>
  <c r="G21" i="2"/>
  <c r="D21" i="2"/>
  <c r="E21" i="2"/>
  <c r="F21" i="2"/>
  <c r="C21" i="2"/>
  <c r="A21" i="2"/>
  <c r="A16" i="2"/>
  <c r="C16" i="2"/>
  <c r="D16" i="2"/>
  <c r="E16" i="2"/>
  <c r="F16" i="2"/>
  <c r="G16" i="2"/>
  <c r="A17" i="2"/>
  <c r="C17" i="2"/>
  <c r="D17" i="2"/>
  <c r="E17" i="2"/>
  <c r="F17" i="2"/>
  <c r="G17" i="2"/>
  <c r="H17" i="2"/>
  <c r="A18" i="2"/>
  <c r="C18" i="2"/>
  <c r="D18" i="2"/>
  <c r="E18" i="2"/>
  <c r="F18" i="2"/>
  <c r="G18" i="2"/>
  <c r="H18" i="2"/>
  <c r="A19" i="2"/>
  <c r="C19" i="2"/>
  <c r="D19" i="2"/>
  <c r="E19" i="2"/>
  <c r="F19" i="2"/>
  <c r="G19" i="2"/>
  <c r="H19" i="2"/>
  <c r="A20" i="2"/>
  <c r="C20" i="2"/>
  <c r="D20" i="2"/>
  <c r="E20" i="2"/>
  <c r="F20" i="2"/>
  <c r="G20" i="2"/>
  <c r="H20" i="2"/>
  <c r="D15" i="2"/>
  <c r="E15" i="2"/>
  <c r="F15" i="2"/>
  <c r="G15" i="2"/>
  <c r="C15" i="2"/>
  <c r="A15" i="2"/>
  <c r="G14" i="2"/>
  <c r="H14" i="2"/>
  <c r="I14" i="2"/>
  <c r="D14" i="2"/>
  <c r="E14" i="2"/>
  <c r="F14" i="2"/>
  <c r="C14" i="2"/>
  <c r="A14" i="2"/>
  <c r="F68" i="1"/>
  <c r="G47" i="2" s="1"/>
  <c r="G27" i="2"/>
  <c r="F28" i="1"/>
  <c r="G26" i="2" s="1"/>
  <c r="F27" i="1"/>
  <c r="G25" i="2" s="1"/>
  <c r="F24" i="1" l="1"/>
  <c r="G22" i="2" s="1"/>
  <c r="G36" i="2" l="1"/>
  <c r="F12" i="1" l="1"/>
  <c r="G39" i="2" l="1"/>
  <c r="F53" i="1" l="1"/>
  <c r="G40" i="2" s="1"/>
  <c r="H13" i="1" l="1"/>
  <c r="I15" i="2" s="1"/>
  <c r="G13" i="1"/>
  <c r="H15" i="2" s="1"/>
  <c r="E17" i="5" l="1"/>
  <c r="D17" i="5"/>
  <c r="E16" i="5"/>
  <c r="D16" i="5"/>
  <c r="E15" i="5"/>
  <c r="D15" i="5"/>
  <c r="E13" i="5"/>
  <c r="D13" i="5"/>
  <c r="C13" i="5"/>
  <c r="E12" i="5"/>
  <c r="D12" i="5"/>
  <c r="C12" i="5"/>
  <c r="E11" i="5"/>
  <c r="E10" i="5" s="1"/>
  <c r="E9" i="5" s="1"/>
  <c r="D11" i="5"/>
  <c r="C11" i="5"/>
  <c r="D10" i="5"/>
  <c r="D9" i="5" s="1"/>
  <c r="J59" i="3" l="1"/>
  <c r="J58" i="3" s="1"/>
  <c r="G44" i="1"/>
  <c r="H44" i="1"/>
  <c r="F44" i="1"/>
  <c r="J48" i="3"/>
  <c r="J47" i="3" s="1"/>
  <c r="J45" i="3"/>
  <c r="J43" i="3"/>
  <c r="J40" i="3"/>
  <c r="J32" i="3"/>
  <c r="J31" i="3" s="1"/>
  <c r="J29" i="3"/>
  <c r="J28" i="3" s="1"/>
  <c r="J23" i="3"/>
  <c r="J20" i="3"/>
  <c r="J19" i="3" s="1"/>
  <c r="J14" i="3"/>
  <c r="J13" i="3" s="1"/>
  <c r="H67" i="1"/>
  <c r="H66" i="1" s="1"/>
  <c r="G67" i="1"/>
  <c r="F67" i="1"/>
  <c r="F66" i="1" s="1"/>
  <c r="G66" i="1"/>
  <c r="H64" i="1"/>
  <c r="H63" i="1" s="1"/>
  <c r="G64" i="1"/>
  <c r="F64" i="1"/>
  <c r="F63" i="1" s="1"/>
  <c r="G63" i="1"/>
  <c r="H59" i="1"/>
  <c r="H58" i="1" s="1"/>
  <c r="G59" i="1"/>
  <c r="G58" i="1" s="1"/>
  <c r="H55" i="1"/>
  <c r="H54" i="1" s="1"/>
  <c r="G55" i="1"/>
  <c r="G54" i="1" s="1"/>
  <c r="F55" i="1"/>
  <c r="F54" i="1" s="1"/>
  <c r="F48" i="1"/>
  <c r="H48" i="1"/>
  <c r="G48" i="1"/>
  <c r="H41" i="1"/>
  <c r="G41" i="1"/>
  <c r="H39" i="1"/>
  <c r="G39" i="1"/>
  <c r="H31" i="2" s="1"/>
  <c r="F39" i="1"/>
  <c r="G38" i="1"/>
  <c r="G37" i="1" s="1"/>
  <c r="H35" i="1"/>
  <c r="H34" i="1" s="1"/>
  <c r="G35" i="1"/>
  <c r="F35" i="1"/>
  <c r="F34" i="1" s="1"/>
  <c r="G34" i="1"/>
  <c r="H32" i="1"/>
  <c r="H31" i="1" s="1"/>
  <c r="H8" i="1" s="1"/>
  <c r="G32" i="1"/>
  <c r="G31" i="1" s="1"/>
  <c r="G8" i="1" s="1"/>
  <c r="F32" i="1"/>
  <c r="F31" i="1" s="1"/>
  <c r="H23" i="1"/>
  <c r="G23" i="1"/>
  <c r="F23" i="1"/>
  <c r="H21" i="1"/>
  <c r="G21" i="1"/>
  <c r="F21" i="1"/>
  <c r="H19" i="1"/>
  <c r="G19" i="1"/>
  <c r="F19" i="1"/>
  <c r="H14" i="1"/>
  <c r="G14" i="1"/>
  <c r="H16" i="2" s="1"/>
  <c r="H10" i="1"/>
  <c r="G10" i="1"/>
  <c r="F10" i="1"/>
  <c r="H13" i="2" l="1"/>
  <c r="H12" i="2" s="1"/>
  <c r="O12" i="3" s="1"/>
  <c r="H12" i="1"/>
  <c r="I16" i="2"/>
  <c r="F38" i="1"/>
  <c r="G31" i="2"/>
  <c r="H38" i="1"/>
  <c r="H37" i="1" s="1"/>
  <c r="I31" i="2"/>
  <c r="G43" i="1"/>
  <c r="J35" i="3"/>
  <c r="F37" i="1"/>
  <c r="H43" i="1"/>
  <c r="G12" i="1"/>
  <c r="G9" i="1" s="1"/>
  <c r="H9" i="1"/>
  <c r="F9" i="1"/>
  <c r="I13" i="2" l="1"/>
  <c r="K8" i="1"/>
  <c r="G12" i="2"/>
  <c r="N12" i="3" s="1"/>
  <c r="K12" i="2"/>
  <c r="F8" i="1"/>
  <c r="C18" i="5" s="1"/>
  <c r="C10" i="5" s="1"/>
  <c r="I12" i="2"/>
  <c r="P12" i="3" s="1"/>
  <c r="J12" i="2" l="1"/>
  <c r="L12" i="2"/>
  <c r="L8" i="1"/>
  <c r="J8" i="1"/>
  <c r="C17" i="5"/>
  <c r="C9" i="5"/>
  <c r="C15" i="5"/>
  <c r="C16" i="5"/>
</calcChain>
</file>

<file path=xl/sharedStrings.xml><?xml version="1.0" encoding="utf-8"?>
<sst xmlns="http://schemas.openxmlformats.org/spreadsheetml/2006/main" count="681" uniqueCount="312">
  <si>
    <t>(тыс.руб.)</t>
  </si>
  <si>
    <t xml:space="preserve">Наименование </t>
  </si>
  <si>
    <t>Рз</t>
  </si>
  <si>
    <t>ПР</t>
  </si>
  <si>
    <t>ЦСР</t>
  </si>
  <si>
    <t>ВР</t>
  </si>
  <si>
    <t>Сумма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</si>
  <si>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</si>
  <si>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</si>
  <si>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</si>
  <si>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</si>
  <si>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</si>
  <si>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</si>
  <si>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</si>
  <si>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</si>
  <si>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</si>
  <si>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</si>
  <si>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</si>
  <si>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</si>
  <si>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</si>
  <si>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</si>
  <si>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</si>
  <si>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</si>
  <si>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Обеспечение проведения выборов и референдумов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</si>
  <si>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</si>
  <si>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</si>
  <si>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</si>
  <si>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</si>
  <si>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</si>
  <si>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</si>
  <si>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</si>
  <si>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</si>
  <si>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</si>
  <si>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</si>
  <si>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</si>
  <si>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</si>
  <si>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</si>
  <si>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</si>
  <si>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</si>
  <si>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</si>
  <si>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</si>
  <si>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</si>
  <si>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</si>
  <si>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</si>
  <si>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</si>
  <si>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</si>
  <si>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</si>
  <si>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</si>
  <si>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</si>
  <si>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</si>
  <si>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</si>
  <si>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</si>
  <si>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</si>
  <si>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</si>
  <si>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</si>
  <si>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</si>
  <si>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</si>
  <si>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</si>
  <si>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</si>
  <si>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</si>
  <si>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</si>
  <si>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(Специальные расходы)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</si>
  <si>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</si>
  <si>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</si>
  <si>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</si>
  <si>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</si>
  <si>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</si>
  <si>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</si>
  <si>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</si>
  <si>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</si>
  <si>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</si>
  <si>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</si>
  <si>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</si>
  <si>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</si>
  <si>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</si>
  <si>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</si>
  <si>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04 2 00 25240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</si>
  <si>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</si>
  <si>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</si>
  <si>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</si>
  <si>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</si>
  <si>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</si>
  <si>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</si>
  <si>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</si>
  <si>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</si>
  <si>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</si>
  <si>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Обеспечение пожарной безопасности</t>
  </si>
  <si>
    <t>03 1 00 20070</t>
  </si>
  <si>
    <t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</si>
  <si>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</si>
  <si>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</si>
  <si>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t>
  </si>
  <si>
    <t>07 1 00 S3510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</si>
  <si>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</si>
  <si>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</si>
  <si>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</si>
  <si>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</si>
  <si>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Приложение 3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</si>
  <si>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</si>
  <si>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</si>
  <si>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Приложение 4</t>
  </si>
  <si>
    <t>Гл</t>
  </si>
  <si>
    <t>5</t>
  </si>
  <si>
    <t>ВСЕГО</t>
  </si>
  <si>
    <t>Администрация Красюковского сельского поселения</t>
  </si>
  <si>
    <t>Приложение 12</t>
  </si>
  <si>
    <t>к   решению Собрания депутатов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</si>
  <si>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</si>
  <si>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</si>
  <si>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</si>
  <si>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</si>
  <si>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</si>
  <si>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</si>
  <si>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</si>
  <si>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</si>
  <si>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</si>
  <si>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</si>
  <si>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</si>
  <si>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 xml:space="preserve">Муниципальная программа Красюковского сельского поселения Октябрьского района «Развитие физической культуры и спорта» </t>
  </si>
  <si>
    <t>06 0 00 00000</t>
  </si>
  <si>
    <t xml:space="preserve">Подпрограмма «Развитие физической культуры и спорта» в рамках муниципальной программы Красюковского сельского поселения Октябрьского района «Развитие физической культуры и спорта» 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</si>
  <si>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</si>
  <si>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</si>
  <si>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</si>
  <si>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</si>
  <si>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</si>
  <si>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</si>
  <si>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</si>
  <si>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</si>
  <si>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</si>
  <si>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</si>
  <si>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</si>
  <si>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Подпрограмма «Межевание земельных участков» в рамках муниципальной программы Красюковского сельского поселения Октябрьского района «Благоустройство»</t>
  </si>
  <si>
    <t>08 3 00 00000</t>
  </si>
  <si>
    <t xml:space="preserve">Муниципальная программа Красюковского сельского поселения Октябрьского района  «Развитие муниципальной службы» </t>
  </si>
  <si>
    <t>11 0 00 00000</t>
  </si>
  <si>
    <t xml:space="preserve">Подпрограмма «Обеспечение реализации муниципальной программы "Развитие муниципальной службы» в рамках муниципальной программы Красюковского сельского поселения Октябрьского района  «Развитие муниципальной службы» 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</si>
  <si>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</si>
  <si>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</si>
  <si>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</si>
  <si>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</si>
  <si>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</si>
  <si>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</si>
  <si>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Код бюджетной классификации Российской Федерации</t>
  </si>
  <si>
    <t>тыс.руб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</si>
  <si>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</si>
  <si>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</si>
  <si>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</si>
  <si>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</si>
  <si>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</si>
  <si>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</si>
  <si>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</si>
  <si>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</si>
  <si>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</si>
  <si>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</si>
  <si>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</si>
  <si>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</si>
  <si>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</si>
  <si>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</si>
  <si>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</si>
  <si>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</si>
  <si>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</si>
  <si>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</si>
  <si>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</si>
  <si>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</si>
  <si>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</si>
  <si>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</si>
  <si>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2018 год и на плановый период 2019 и 2020 годов</t>
  </si>
  <si>
    <t>2018 год</t>
  </si>
  <si>
    <t>2019 год</t>
  </si>
  <si>
    <t>2020 год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</si>
  <si>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</si>
  <si>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</si>
  <si>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</si>
  <si>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</si>
  <si>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И.П. Гладкая</t>
  </si>
  <si>
    <t xml:space="preserve">Ведомственная структура расходов бюджета Красюковского сельского поселения на 2018 год и на плановый период 2018 и 2019 годов.
</t>
  </si>
  <si>
    <t xml:space="preserve">«О бюджете Красюковского сельского поселения Октябрьского района  на 2014 год и плановый период 2015-2016 годов»
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</si>
  <si>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2018 год и на плановый период 2019 и 2020 годов</t>
  </si>
  <si>
    <t>Плановый период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</si>
  <si>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</si>
  <si>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</si>
  <si>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Расходы на оснащение техникой, оборудованием, снаряжением и улучшение материально-технической базы поселения в рамках подпрограммы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</si>
  <si>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Расходы на реализацию мероприятий по совершенствованию противопожарной защиты, в рамках подпрограммы  "Пожарная безопасность"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</si>
  <si>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04 2 00 00000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</si>
  <si>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</si>
  <si>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</si>
  <si>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Мероприятия по межеванию земельных участков итопографической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 (Иные закупки товаров,работ и услуг для обеспечения государственных (муниципальных) нужд)</t>
  </si>
  <si>
    <t xml:space="preserve"> 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(Иные закупки товаров,работ и услуг для обеспечения государственных (муниципальных) нужд)</t>
  </si>
  <si>
    <t>Жилищное хозяйство</t>
  </si>
  <si>
    <t xml:space="preserve">Источники финансирования дефицита
бюджета Красюковского сельского поселения на 2018 год и плановый период 2019-2020 годов
</t>
  </si>
  <si>
    <t>Изготовление сметной документации на выборочный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</si>
  <si>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04 2 00 25260</t>
  </si>
  <si>
    <t>04 2 00 25270</t>
  </si>
  <si>
    <t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</si>
  <si>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>Приложение №1</t>
  </si>
  <si>
    <t>Объем поступлений  доходов бюджета Красюковского сельского поселения на 2018 год и плановый период 2019-2020 годов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</si>
  <si>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</si>
  <si>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</si>
  <si>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</si>
  <si>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</si>
  <si>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</si>
  <si>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</si>
  <si>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</si>
  <si>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</si>
  <si>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</si>
  <si>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</si>
  <si>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</si>
  <si>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</si>
  <si>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</si>
  <si>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</si>
  <si>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</si>
  <si>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</si>
  <si>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</si>
  <si>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</si>
  <si>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</si>
  <si>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</si>
  <si>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</si>
  <si>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</si>
  <si>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</si>
  <si>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</si>
  <si>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</si>
  <si>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</si>
  <si>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</si>
  <si>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</si>
  <si>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</si>
  <si>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</si>
  <si>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</si>
  <si>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</si>
  <si>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</si>
  <si>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</si>
  <si>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</si>
  <si>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</si>
  <si>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</si>
  <si>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</si>
  <si>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</si>
  <si>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</si>
  <si>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</si>
  <si>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</si>
  <si>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</si>
  <si>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</si>
  <si>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</si>
  <si>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</si>
  <si>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</si>
  <si>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</si>
  <si>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</si>
  <si>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</si>
  <si>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</si>
  <si>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</si>
  <si>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</si>
  <si>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</si>
  <si>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</si>
  <si>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</si>
  <si>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</si>
  <si>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</si>
  <si>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</si>
  <si>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</si>
  <si>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</si>
  <si>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</si>
  <si>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</si>
  <si>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</si>
  <si>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</si>
  <si>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</si>
  <si>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</si>
  <si>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</si>
  <si>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</si>
  <si>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</si>
  <si>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2 02 10000 00 0000 151</t>
  </si>
  <si>
    <t>Дотации на выравнивание бюджетной обеспеченности</t>
  </si>
  <si>
    <t>2 02 01001 00 0000 151</t>
  </si>
  <si>
    <t>Дотации бюджетам муниципальных районов на выравнивание бюджетной обеспеченности</t>
  </si>
  <si>
    <t>2 02 15001 10 0000 151</t>
  </si>
  <si>
    <t xml:space="preserve">Дотации бюджетам сельских поселений на выравнивание бюджетной обеспеченности
</t>
  </si>
  <si>
    <t>2 02 30000 00 0000 151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</si>
  <si>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</si>
  <si>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</si>
  <si>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2 02 35118 00 0000 151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</si>
  <si>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</si>
  <si>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оплату жилищно-коммунальных услуг отдельным категориям граждан</t>
  </si>
  <si>
    <t>2 02 35118 10 0000 151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</si>
  <si>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</si>
  <si>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на государственную регистрацию актов гражданского состояния</t>
  </si>
  <si>
    <t>2 02 30024 00 0000 151</t>
  </si>
  <si>
    <t>Субвенции местным бюджетам на выполнение переданных полномочий субъектов РФ</t>
  </si>
  <si>
    <t>Субвенции бюджетам муниципальных районов на государственную регистрацию актов гражданского состояния</t>
  </si>
  <si>
    <t>2 02 30024 10 0000 151</t>
  </si>
  <si>
    <t>Субвенции бюджетам  сельских поселений на выполнение переданных полномочий субъектов РФ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</si>
  <si>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</si>
  <si>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2 02 40000 00 0000 151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</si>
  <si>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</si>
  <si>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</si>
  <si>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</si>
  <si>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</si>
  <si>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</si>
  <si>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</si>
  <si>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</si>
  <si>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</si>
  <si>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Т.В.Юшковская</t>
  </si>
  <si>
    <t xml:space="preserve">Начальник службы экономики и финансов                                                                  </t>
  </si>
  <si>
    <t>Приложение 5</t>
  </si>
  <si>
    <t>Приложение № 2</t>
  </si>
  <si>
    <t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t>
  </si>
  <si>
    <t xml:space="preserve">Коммунальное хозяйство
</t>
  </si>
  <si>
    <t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t>
  </si>
  <si>
    <t>951</t>
  </si>
  <si>
    <t>Муниципальная программа Красюковского сельского поселения Октябрьского района "Обеспечение качественными жилищно-коммунальными услугами"</t>
  </si>
  <si>
    <t>Подпрограмма  "Обеспечение качественными жилищно-коммунальными услугами" муниципальной программы Красюковского сельского поселения Октябрьского района  "Обеспечение качественными жилищно-коммунальными услугами"</t>
  </si>
  <si>
    <t>02 1 00 73680</t>
  </si>
  <si>
    <t>02 0 00 00000</t>
  </si>
  <si>
    <t>02 1 00 00000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</si>
  <si>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№ 81 от 18 сентября 2018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</si>
  <si>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62 от 26 декабря 2017 года "О бюджете Красюковского сельского поселения на 2018 год и на плановый период 2019 и 2020 годов"    № 81 от 18 сентября 2018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</si>
</sst>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_-* #,##0.0_р_._-;\-* #,##0.0_р_._-;_-* &quot;-&quot;?_р_._-;_-@_-"/>
    <numFmt numFmtId="168" formatCode="#,##0.0"/>
    <numFmt numFmtId="169" formatCode="#,##0.0_ ;\-#,##0.0\ "/>
    <numFmt numFmtId="170" formatCode="?"/>
    <numFmt numFmtId="171" formatCode="_-* #,##0.0\ _₽_-;\-* #,##0.0\ _₽_-;_-* &quot;-&quot;?\ _₽_-;_-@_-"/>
  </numFmts>
  <fonts count="23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Times New Roman"/>
      <family val="1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b/>
      <sz val="14"/>
      <name val="Times New Roman CYR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/>
    <xf numFmtId="49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4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5" fillId="0" borderId="1" xfId="2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/>
    <xf numFmtId="49" fontId="5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wrapText="1"/>
    </xf>
    <xf numFmtId="0" fontId="2" fillId="0" borderId="0" xfId="0" applyFont="1" applyFill="1" applyAlignment="1"/>
    <xf numFmtId="49" fontId="10" fillId="0" borderId="2" xfId="0" applyNumberFormat="1" applyFont="1" applyBorder="1" applyAlignment="1" applyProtection="1">
      <alignment horizontal="justify" vertical="center" wrapText="1"/>
    </xf>
    <xf numFmtId="49" fontId="5" fillId="0" borderId="0" xfId="0" applyNumberFormat="1" applyFont="1" applyFill="1" applyBorder="1" applyAlignment="1"/>
    <xf numFmtId="0" fontId="4" fillId="0" borderId="1" xfId="0" applyFont="1" applyBorder="1" applyAlignment="1">
      <alignment horizontal="justify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/>
    </xf>
    <xf numFmtId="165" fontId="2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justify"/>
    </xf>
    <xf numFmtId="0" fontId="5" fillId="0" borderId="0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69" fontId="9" fillId="0" borderId="1" xfId="1" applyNumberFormat="1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wrapText="1"/>
    </xf>
    <xf numFmtId="49" fontId="2" fillId="0" borderId="1" xfId="2" applyNumberFormat="1" applyFont="1" applyFill="1" applyBorder="1" applyAlignment="1">
      <alignment horizontal="center" vertical="center" wrapText="1"/>
    </xf>
    <xf numFmtId="168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8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0" fontId="14" fillId="0" borderId="0" xfId="0" applyFont="1" applyFill="1" applyBorder="1" applyAlignment="1">
      <alignment horizontal="justify" wrapText="1"/>
    </xf>
    <xf numFmtId="4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166" fontId="0" fillId="0" borderId="0" xfId="0" applyNumberFormat="1" applyFill="1" applyBorder="1"/>
    <xf numFmtId="169" fontId="4" fillId="0" borderId="1" xfId="1" applyNumberFormat="1" applyFont="1" applyFill="1" applyBorder="1" applyAlignment="1">
      <alignment horizontal="right" vertical="center" wrapText="1"/>
    </xf>
    <xf numFmtId="169" fontId="4" fillId="0" borderId="1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9" fontId="2" fillId="0" borderId="1" xfId="1" applyNumberFormat="1" applyFont="1" applyFill="1" applyBorder="1" applyAlignment="1">
      <alignment horizontal="right" wrapText="1"/>
    </xf>
    <xf numFmtId="169" fontId="4" fillId="0" borderId="1" xfId="1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69" fontId="2" fillId="0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164" fontId="4" fillId="0" borderId="1" xfId="2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/>
    <xf numFmtId="168" fontId="4" fillId="0" borderId="0" xfId="2" applyNumberFormat="1" applyFont="1" applyFill="1" applyBorder="1" applyAlignment="1">
      <alignment horizontal="right" vertical="center" wrapText="1"/>
    </xf>
    <xf numFmtId="168" fontId="6" fillId="0" borderId="0" xfId="0" applyNumberFormat="1" applyFont="1" applyFill="1" applyBorder="1"/>
    <xf numFmtId="169" fontId="0" fillId="0" borderId="0" xfId="0" applyNumberFormat="1" applyFill="1" applyBorder="1"/>
    <xf numFmtId="0" fontId="4" fillId="0" borderId="4" xfId="0" applyFont="1" applyFill="1" applyBorder="1" applyAlignment="1">
      <alignment horizontal="justify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left" vertical="center" wrapText="1"/>
    </xf>
    <xf numFmtId="169" fontId="4" fillId="0" borderId="1" xfId="1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5" fillId="0" borderId="4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horizontal="right"/>
    </xf>
    <xf numFmtId="0" fontId="17" fillId="0" borderId="0" xfId="0" applyFont="1" applyBorder="1" applyAlignment="1" applyProtection="1">
      <alignment horizontal="center"/>
    </xf>
    <xf numFmtId="49" fontId="16" fillId="0" borderId="2" xfId="0" applyNumberFormat="1" applyFont="1" applyBorder="1" applyAlignment="1" applyProtection="1">
      <alignment horizontal="center" vertical="center"/>
    </xf>
    <xf numFmtId="0" fontId="0" fillId="0" borderId="1" xfId="0" applyBorder="1"/>
    <xf numFmtId="49" fontId="17" fillId="0" borderId="2" xfId="0" applyNumberFormat="1" applyFont="1" applyBorder="1" applyAlignment="1" applyProtection="1">
      <alignment horizontal="center" vertical="center"/>
    </xf>
    <xf numFmtId="49" fontId="18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49" fontId="19" fillId="0" borderId="2" xfId="0" applyNumberFormat="1" applyFont="1" applyBorder="1" applyAlignment="1" applyProtection="1">
      <alignment horizontal="center" vertical="center" wrapText="1"/>
    </xf>
    <xf numFmtId="170" fontId="19" fillId="0" borderId="2" xfId="0" applyNumberFormat="1" applyFont="1" applyBorder="1" applyAlignment="1" applyProtection="1">
      <alignment horizontal="justify" vertical="center" wrapText="1"/>
    </xf>
    <xf numFmtId="165" fontId="10" fillId="0" borderId="2" xfId="1" applyNumberFormat="1" applyFont="1" applyBorder="1" applyAlignment="1" applyProtection="1">
      <alignment horizontal="center"/>
    </xf>
    <xf numFmtId="49" fontId="10" fillId="0" borderId="2" xfId="0" applyNumberFormat="1" applyFont="1" applyBorder="1" applyAlignment="1" applyProtection="1">
      <alignment horizontal="center" vertical="center" wrapText="1"/>
    </xf>
    <xf numFmtId="170" fontId="10" fillId="0" borderId="2" xfId="0" applyNumberFormat="1" applyFont="1" applyBorder="1" applyAlignment="1" applyProtection="1">
      <alignment horizontal="justify" vertical="center" wrapText="1"/>
    </xf>
    <xf numFmtId="49" fontId="20" fillId="0" borderId="2" xfId="0" applyNumberFormat="1" applyFont="1" applyBorder="1" applyAlignment="1" applyProtection="1">
      <alignment horizontal="center" vertical="center" wrapText="1"/>
    </xf>
    <xf numFmtId="170" fontId="20" fillId="0" borderId="2" xfId="0" applyNumberFormat="1" applyFont="1" applyBorder="1" applyAlignment="1" applyProtection="1">
      <alignment horizontal="justify" vertical="center" wrapText="1"/>
    </xf>
    <xf numFmtId="165" fontId="20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5" fontId="10" fillId="2" borderId="2" xfId="1" applyNumberFormat="1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165" fontId="20" fillId="2" borderId="2" xfId="1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165" fontId="9" fillId="2" borderId="1" xfId="1" applyNumberFormat="1" applyFont="1" applyFill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7" fillId="0" borderId="2" xfId="0" applyNumberFormat="1" applyFont="1" applyBorder="1" applyAlignment="1" applyProtection="1">
      <alignment horizontal="center" vertical="center" wrapText="1"/>
    </xf>
    <xf numFmtId="170" fontId="17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distributed"/>
    </xf>
    <xf numFmtId="170" fontId="20" fillId="0" borderId="2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17" fillId="0" borderId="10" xfId="0" applyFont="1" applyBorder="1" applyAlignment="1" applyProtection="1"/>
    <xf numFmtId="0" fontId="3" fillId="0" borderId="0" xfId="0" applyFont="1"/>
    <xf numFmtId="0" fontId="3" fillId="0" borderId="0" xfId="0" applyFont="1" applyAlignment="1">
      <alignment horizont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169" fontId="9" fillId="0" borderId="0" xfId="0" applyNumberFormat="1" applyFont="1"/>
    <xf numFmtId="171" fontId="0" fillId="0" borderId="0" xfId="0" applyNumberFormat="1"/>
    <xf numFmtId="0" fontId="12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6" xfId="0" applyNumberFormat="1" applyFont="1" applyBorder="1" applyAlignment="1" applyProtection="1">
      <alignment horizontal="center" vertical="center" wrapText="1"/>
    </xf>
    <xf numFmtId="49" fontId="10" fillId="0" borderId="9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view="pageBreakPreview" zoomScale="60" zoomScaleNormal="100" workbookViewId="0">
      <selection activeCell="J11" sqref="J11"/>
    </sheetView>
  </sheetViews>
  <sheetFormatPr defaultRowHeight="13.2" x14ac:dyDescent="0.25"/>
  <cols>
    <col min="1" max="1" width="31.554687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7.109375" style="104" customWidth="1"/>
    <col min="7" max="7" width="16.44140625" customWidth="1"/>
    <col min="8" max="8" width="15.5546875" customWidth="1"/>
    <col min="10" max="10" width="14.6640625" customWidth="1"/>
  </cols>
  <sheetData>
    <row r="1" spans="1:10" ht="23.4" customHeight="1" x14ac:dyDescent="0.3">
      <c r="B1" s="103"/>
      <c r="C1" s="103"/>
      <c r="D1" s="103"/>
      <c r="E1" s="103"/>
      <c r="G1" s="105"/>
      <c r="H1" s="106" t="s">
        <v>195</v>
      </c>
    </row>
    <row r="2" spans="1:10" ht="136.80000000000001" customHeight="1" x14ac:dyDescent="0.3">
      <c r="B2" s="103"/>
      <c r="C2" s="103"/>
      <c r="D2" s="103"/>
      <c r="E2" s="103"/>
      <c r="F2" s="157" t="s">
        <v>310</v>
      </c>
      <c r="G2" s="157"/>
      <c r="H2" s="157"/>
      <c r="I2" s="107"/>
    </row>
    <row r="3" spans="1:10" ht="64.95" customHeight="1" x14ac:dyDescent="0.25">
      <c r="A3" s="158" t="s">
        <v>196</v>
      </c>
      <c r="B3" s="158"/>
      <c r="C3" s="158"/>
      <c r="D3" s="158"/>
      <c r="E3" s="158"/>
      <c r="F3" s="158"/>
      <c r="G3" s="158"/>
      <c r="H3" s="158"/>
    </row>
    <row r="5" spans="1:10" ht="18" customHeight="1" x14ac:dyDescent="0.35">
      <c r="B5" s="108"/>
      <c r="C5" s="108"/>
      <c r="D5" s="108"/>
      <c r="E5" s="108"/>
      <c r="H5" s="109" t="s">
        <v>197</v>
      </c>
    </row>
    <row r="6" spans="1:10" ht="25.2" customHeight="1" x14ac:dyDescent="0.25">
      <c r="A6" s="159" t="s">
        <v>143</v>
      </c>
      <c r="B6" s="159" t="s">
        <v>1</v>
      </c>
      <c r="C6" s="159" t="s">
        <v>198</v>
      </c>
      <c r="D6" s="159" t="s">
        <v>199</v>
      </c>
      <c r="E6" s="159" t="s">
        <v>200</v>
      </c>
      <c r="F6" s="159" t="s">
        <v>168</v>
      </c>
      <c r="G6" s="161" t="s">
        <v>169</v>
      </c>
      <c r="H6" s="162" t="s">
        <v>170</v>
      </c>
    </row>
    <row r="7" spans="1:10" ht="25.2" customHeight="1" x14ac:dyDescent="0.25">
      <c r="A7" s="159"/>
      <c r="B7" s="159"/>
      <c r="C7" s="159"/>
      <c r="D7" s="159"/>
      <c r="E7" s="159"/>
      <c r="F7" s="160"/>
      <c r="G7" s="161"/>
      <c r="H7" s="163"/>
    </row>
    <row r="8" spans="1:10" ht="19.5" hidden="1" customHeight="1" x14ac:dyDescent="0.25">
      <c r="A8" s="110" t="s">
        <v>201</v>
      </c>
      <c r="B8" s="110" t="s">
        <v>202</v>
      </c>
      <c r="C8" s="110" t="s">
        <v>108</v>
      </c>
      <c r="D8" s="110" t="s">
        <v>201</v>
      </c>
      <c r="E8" s="110" t="s">
        <v>203</v>
      </c>
      <c r="F8" s="110" t="s">
        <v>102</v>
      </c>
      <c r="G8" s="111"/>
      <c r="H8" s="111"/>
    </row>
    <row r="9" spans="1:10" ht="19.5" customHeight="1" x14ac:dyDescent="0.25">
      <c r="A9" s="112" t="s">
        <v>202</v>
      </c>
      <c r="B9" s="112" t="s">
        <v>108</v>
      </c>
      <c r="C9" s="112"/>
      <c r="D9" s="112"/>
      <c r="E9" s="112"/>
      <c r="F9" s="112" t="s">
        <v>201</v>
      </c>
      <c r="G9" s="112">
        <v>4</v>
      </c>
      <c r="H9" s="112">
        <v>5</v>
      </c>
    </row>
    <row r="10" spans="1:10" ht="19.5" customHeight="1" x14ac:dyDescent="0.3">
      <c r="A10" s="112"/>
      <c r="B10" s="113" t="s">
        <v>103</v>
      </c>
      <c r="C10" s="112"/>
      <c r="D10" s="112"/>
      <c r="E10" s="112"/>
      <c r="F10" s="114">
        <f t="shared" ref="F10:H10" si="0">F11+F36</f>
        <v>22253.9</v>
      </c>
      <c r="G10" s="114">
        <f t="shared" si="0"/>
        <v>18737.099999999999</v>
      </c>
      <c r="H10" s="114">
        <f t="shared" si="0"/>
        <v>21023.300000000003</v>
      </c>
    </row>
    <row r="11" spans="1:10" ht="19.5" customHeight="1" x14ac:dyDescent="0.3">
      <c r="A11" s="115" t="s">
        <v>204</v>
      </c>
      <c r="B11" s="116" t="s">
        <v>205</v>
      </c>
      <c r="C11" s="115"/>
      <c r="D11" s="115"/>
      <c r="E11" s="116" t="s">
        <v>205</v>
      </c>
      <c r="F11" s="117">
        <f>F12+F15+F18+F26+F29+F33</f>
        <v>7325.9</v>
      </c>
      <c r="G11" s="117">
        <f t="shared" ref="G11:H11" si="1">G12+G15+G18+G26+G29+G33</f>
        <v>5731.6</v>
      </c>
      <c r="H11" s="117">
        <f t="shared" si="1"/>
        <v>5960.9000000000005</v>
      </c>
      <c r="J11" s="155">
        <f>F11/2</f>
        <v>3662.95</v>
      </c>
    </row>
    <row r="12" spans="1:10" ht="34.5" customHeight="1" x14ac:dyDescent="0.3">
      <c r="A12" s="118" t="s">
        <v>206</v>
      </c>
      <c r="B12" s="119" t="s">
        <v>207</v>
      </c>
      <c r="C12" s="118"/>
      <c r="D12" s="118"/>
      <c r="E12" s="119" t="s">
        <v>207</v>
      </c>
      <c r="F12" s="117">
        <f>F13</f>
        <v>1498.7</v>
      </c>
      <c r="G12" s="117">
        <f t="shared" ref="G12:H12" si="2">G13</f>
        <v>1558.7</v>
      </c>
      <c r="H12" s="117">
        <f t="shared" si="2"/>
        <v>1621</v>
      </c>
    </row>
    <row r="13" spans="1:10" ht="21.75" customHeight="1" x14ac:dyDescent="0.3">
      <c r="A13" s="120" t="s">
        <v>208</v>
      </c>
      <c r="B13" s="121" t="s">
        <v>209</v>
      </c>
      <c r="C13" s="120"/>
      <c r="D13" s="120"/>
      <c r="E13" s="121" t="s">
        <v>209</v>
      </c>
      <c r="F13" s="122">
        <v>1498.7</v>
      </c>
      <c r="G13" s="123">
        <v>1558.7</v>
      </c>
      <c r="H13" s="123">
        <v>1621</v>
      </c>
    </row>
    <row r="14" spans="1:10" ht="69" customHeight="1" x14ac:dyDescent="0.3">
      <c r="A14" s="120" t="s">
        <v>210</v>
      </c>
      <c r="B14" s="121" t="s">
        <v>211</v>
      </c>
      <c r="C14" s="120"/>
      <c r="D14" s="120"/>
      <c r="E14" s="121" t="s">
        <v>211</v>
      </c>
      <c r="F14" s="122">
        <v>1498.7</v>
      </c>
      <c r="G14" s="123">
        <v>1558.7</v>
      </c>
      <c r="H14" s="123">
        <v>1621</v>
      </c>
    </row>
    <row r="15" spans="1:10" ht="31.5" customHeight="1" x14ac:dyDescent="0.3">
      <c r="A15" s="118" t="s">
        <v>212</v>
      </c>
      <c r="B15" s="119" t="s">
        <v>213</v>
      </c>
      <c r="C15" s="118"/>
      <c r="D15" s="118"/>
      <c r="E15" s="119" t="s">
        <v>213</v>
      </c>
      <c r="F15" s="117">
        <f>F17</f>
        <v>1041.3</v>
      </c>
      <c r="G15" s="117">
        <f t="shared" ref="G15:H15" si="3">G17</f>
        <v>688.2</v>
      </c>
      <c r="H15" s="117">
        <f t="shared" si="3"/>
        <v>715.7</v>
      </c>
    </row>
    <row r="16" spans="1:10" ht="23.25" customHeight="1" x14ac:dyDescent="0.3">
      <c r="A16" s="120" t="s">
        <v>214</v>
      </c>
      <c r="B16" s="121" t="s">
        <v>215</v>
      </c>
      <c r="C16" s="120"/>
      <c r="D16" s="120"/>
      <c r="E16" s="121" t="s">
        <v>215</v>
      </c>
      <c r="F16" s="122">
        <f>F17</f>
        <v>1041.3</v>
      </c>
      <c r="G16" s="123">
        <v>688.2</v>
      </c>
      <c r="H16" s="123">
        <v>715.7</v>
      </c>
    </row>
    <row r="17" spans="1:8" ht="29.4" customHeight="1" x14ac:dyDescent="0.3">
      <c r="A17" s="120" t="s">
        <v>216</v>
      </c>
      <c r="B17" s="121" t="s">
        <v>215</v>
      </c>
      <c r="C17" s="120"/>
      <c r="D17" s="120"/>
      <c r="E17" s="121" t="s">
        <v>215</v>
      </c>
      <c r="F17" s="122">
        <v>1041.3</v>
      </c>
      <c r="G17" s="123">
        <v>688.2</v>
      </c>
      <c r="H17" s="123">
        <v>715.7</v>
      </c>
    </row>
    <row r="18" spans="1:8" ht="25.2" customHeight="1" x14ac:dyDescent="0.3">
      <c r="A18" s="124" t="s">
        <v>217</v>
      </c>
      <c r="B18" s="119" t="s">
        <v>218</v>
      </c>
      <c r="C18" s="118"/>
      <c r="D18" s="118"/>
      <c r="E18" s="119" t="s">
        <v>213</v>
      </c>
      <c r="F18" s="125">
        <f>F19+F21</f>
        <v>4485.5</v>
      </c>
      <c r="G18" s="125">
        <f t="shared" ref="G18:H18" si="4">G19+G21</f>
        <v>3380.4</v>
      </c>
      <c r="H18" s="125">
        <f t="shared" si="4"/>
        <v>3515.6000000000004</v>
      </c>
    </row>
    <row r="19" spans="1:8" ht="26.4" customHeight="1" x14ac:dyDescent="0.3">
      <c r="A19" s="120" t="s">
        <v>219</v>
      </c>
      <c r="B19" s="126" t="s">
        <v>220</v>
      </c>
      <c r="C19" s="120"/>
      <c r="D19" s="120"/>
      <c r="E19" s="121" t="s">
        <v>215</v>
      </c>
      <c r="F19" s="127">
        <v>670.5</v>
      </c>
      <c r="G19" s="123">
        <v>619.9</v>
      </c>
      <c r="H19" s="123">
        <v>631.70000000000005</v>
      </c>
    </row>
    <row r="20" spans="1:8" ht="49.8" customHeight="1" x14ac:dyDescent="0.3">
      <c r="A20" s="128" t="s">
        <v>221</v>
      </c>
      <c r="B20" s="126" t="s">
        <v>222</v>
      </c>
      <c r="C20" s="120"/>
      <c r="D20" s="120"/>
      <c r="E20" s="121" t="s">
        <v>215</v>
      </c>
      <c r="F20" s="127">
        <v>670.5</v>
      </c>
      <c r="G20" s="123">
        <v>619.9</v>
      </c>
      <c r="H20" s="123">
        <v>631.70000000000005</v>
      </c>
    </row>
    <row r="21" spans="1:8" ht="15.6" x14ac:dyDescent="0.3">
      <c r="A21" s="129" t="s">
        <v>223</v>
      </c>
      <c r="B21" s="126" t="s">
        <v>224</v>
      </c>
      <c r="C21" s="120"/>
      <c r="D21" s="120"/>
      <c r="E21" s="121"/>
      <c r="F21" s="127">
        <f>F22+F24</f>
        <v>3815</v>
      </c>
      <c r="G21" s="127">
        <f t="shared" ref="G21:H21" si="5">G22+G24</f>
        <v>2760.5</v>
      </c>
      <c r="H21" s="127">
        <f t="shared" si="5"/>
        <v>2883.9</v>
      </c>
    </row>
    <row r="22" spans="1:8" ht="15.6" x14ac:dyDescent="0.3">
      <c r="A22" s="130" t="s">
        <v>225</v>
      </c>
      <c r="B22" s="131" t="s">
        <v>226</v>
      </c>
      <c r="C22" s="120"/>
      <c r="D22" s="120"/>
      <c r="E22" s="121"/>
      <c r="F22" s="127">
        <v>1400.7</v>
      </c>
      <c r="G22" s="123">
        <v>1560</v>
      </c>
      <c r="H22" s="123">
        <v>1635.4</v>
      </c>
    </row>
    <row r="23" spans="1:8" ht="31.2" x14ac:dyDescent="0.3">
      <c r="A23" s="130" t="s">
        <v>227</v>
      </c>
      <c r="B23" s="132" t="s">
        <v>228</v>
      </c>
      <c r="C23" s="120"/>
      <c r="D23" s="120"/>
      <c r="E23" s="121"/>
      <c r="F23" s="127">
        <v>1400.7</v>
      </c>
      <c r="G23" s="123">
        <v>1560</v>
      </c>
      <c r="H23" s="123">
        <v>1622.4</v>
      </c>
    </row>
    <row r="24" spans="1:8" ht="34.200000000000003" customHeight="1" x14ac:dyDescent="0.3">
      <c r="A24" s="130" t="s">
        <v>229</v>
      </c>
      <c r="B24" s="132" t="s">
        <v>230</v>
      </c>
      <c r="C24" s="118"/>
      <c r="D24" s="118"/>
      <c r="E24" s="119" t="s">
        <v>231</v>
      </c>
      <c r="F24" s="133">
        <f>F25</f>
        <v>2414.3000000000002</v>
      </c>
      <c r="G24" s="123">
        <v>1200.5</v>
      </c>
      <c r="H24" s="123">
        <v>1248.5</v>
      </c>
    </row>
    <row r="25" spans="1:8" ht="31.2" x14ac:dyDescent="0.3">
      <c r="A25" s="130" t="s">
        <v>232</v>
      </c>
      <c r="B25" s="132" t="s">
        <v>233</v>
      </c>
      <c r="C25" s="118"/>
      <c r="D25" s="118"/>
      <c r="E25" s="119"/>
      <c r="F25" s="133">
        <f>1744.3+670</f>
        <v>2414.3000000000002</v>
      </c>
      <c r="G25" s="123">
        <v>1200.5</v>
      </c>
      <c r="H25" s="123">
        <v>1248.5</v>
      </c>
    </row>
    <row r="26" spans="1:8" ht="40.200000000000003" customHeight="1" x14ac:dyDescent="0.3">
      <c r="A26" s="118" t="s">
        <v>234</v>
      </c>
      <c r="B26" s="119" t="s">
        <v>231</v>
      </c>
      <c r="C26" s="120"/>
      <c r="D26" s="120"/>
      <c r="E26" s="121" t="s">
        <v>235</v>
      </c>
      <c r="F26" s="117">
        <f>F27</f>
        <v>11.2</v>
      </c>
      <c r="G26" s="117">
        <f t="shared" ref="G26:H26" si="6">G27</f>
        <v>11.6</v>
      </c>
      <c r="H26" s="117">
        <f t="shared" si="6"/>
        <v>12.1</v>
      </c>
    </row>
    <row r="27" spans="1:8" ht="57" customHeight="1" x14ac:dyDescent="0.3">
      <c r="A27" s="134" t="s">
        <v>236</v>
      </c>
      <c r="B27" s="135" t="s">
        <v>237</v>
      </c>
      <c r="C27" s="120"/>
      <c r="D27" s="120"/>
      <c r="E27" s="121" t="s">
        <v>238</v>
      </c>
      <c r="F27" s="136">
        <v>11.2</v>
      </c>
      <c r="G27" s="123">
        <v>11.6</v>
      </c>
      <c r="H27" s="123">
        <v>12.1</v>
      </c>
    </row>
    <row r="28" spans="1:8" ht="76.8" customHeight="1" x14ac:dyDescent="0.3">
      <c r="A28" s="134" t="s">
        <v>239</v>
      </c>
      <c r="B28" s="135" t="s">
        <v>240</v>
      </c>
      <c r="C28" s="137"/>
      <c r="D28" s="137"/>
      <c r="E28" s="138" t="s">
        <v>241</v>
      </c>
      <c r="F28" s="122">
        <v>11.2</v>
      </c>
      <c r="G28" s="123">
        <v>11.6</v>
      </c>
      <c r="H28" s="123">
        <v>12.1</v>
      </c>
    </row>
    <row r="29" spans="1:8" ht="32.4" customHeight="1" x14ac:dyDescent="0.3">
      <c r="A29" s="124" t="s">
        <v>242</v>
      </c>
      <c r="B29" s="119" t="s">
        <v>243</v>
      </c>
      <c r="C29" s="120"/>
      <c r="D29" s="120"/>
      <c r="E29" s="121" t="s">
        <v>244</v>
      </c>
      <c r="F29" s="114">
        <f>F30</f>
        <v>288.2</v>
      </c>
      <c r="G29" s="114">
        <f t="shared" ref="G29:H29" si="7">G30</f>
        <v>91.7</v>
      </c>
      <c r="H29" s="114">
        <f t="shared" si="7"/>
        <v>95.4</v>
      </c>
    </row>
    <row r="30" spans="1:8" ht="87" customHeight="1" x14ac:dyDescent="0.3">
      <c r="A30" s="129" t="s">
        <v>245</v>
      </c>
      <c r="B30" s="135" t="s">
        <v>246</v>
      </c>
      <c r="C30" s="120"/>
      <c r="D30" s="120"/>
      <c r="E30" s="121" t="s">
        <v>247</v>
      </c>
      <c r="F30" s="122">
        <v>288.2</v>
      </c>
      <c r="G30" s="123">
        <v>91.7</v>
      </c>
      <c r="H30" s="123">
        <v>95.4</v>
      </c>
    </row>
    <row r="31" spans="1:8" ht="68.400000000000006" customHeight="1" x14ac:dyDescent="0.3">
      <c r="A31" s="139" t="s">
        <v>248</v>
      </c>
      <c r="B31" s="140" t="s">
        <v>249</v>
      </c>
      <c r="C31" s="120"/>
      <c r="D31" s="120"/>
      <c r="E31" s="121" t="s">
        <v>250</v>
      </c>
      <c r="F31" s="122">
        <v>288.2</v>
      </c>
      <c r="G31" s="123">
        <v>91.7</v>
      </c>
      <c r="H31" s="123">
        <v>95.4</v>
      </c>
    </row>
    <row r="32" spans="1:8" ht="50.4" customHeight="1" x14ac:dyDescent="0.3">
      <c r="A32" s="139" t="s">
        <v>251</v>
      </c>
      <c r="B32" s="140" t="s">
        <v>252</v>
      </c>
      <c r="C32" s="120"/>
      <c r="D32" s="120"/>
      <c r="E32" s="121" t="s">
        <v>253</v>
      </c>
      <c r="F32" s="122">
        <v>288.2</v>
      </c>
      <c r="G32" s="123">
        <v>91.7</v>
      </c>
      <c r="H32" s="123">
        <v>95.4</v>
      </c>
    </row>
    <row r="33" spans="1:8" ht="25.05" customHeight="1" x14ac:dyDescent="0.3">
      <c r="A33" s="118" t="s">
        <v>254</v>
      </c>
      <c r="B33" s="119" t="s">
        <v>255</v>
      </c>
      <c r="C33" s="120"/>
      <c r="D33" s="120"/>
      <c r="E33" s="121" t="s">
        <v>256</v>
      </c>
      <c r="F33" s="114">
        <f>F35</f>
        <v>1</v>
      </c>
      <c r="G33" s="114">
        <f t="shared" ref="G33:H33" si="8">G35</f>
        <v>1</v>
      </c>
      <c r="H33" s="114">
        <f t="shared" si="8"/>
        <v>1.1000000000000001</v>
      </c>
    </row>
    <row r="34" spans="1:8" ht="30.6" customHeight="1" x14ac:dyDescent="0.3">
      <c r="A34" s="120" t="s">
        <v>257</v>
      </c>
      <c r="B34" s="121" t="s">
        <v>258</v>
      </c>
      <c r="C34" s="120"/>
      <c r="D34" s="120"/>
      <c r="E34" s="121" t="s">
        <v>259</v>
      </c>
      <c r="F34" s="122">
        <v>1</v>
      </c>
      <c r="G34" s="123">
        <v>1</v>
      </c>
      <c r="H34" s="123">
        <v>1.1000000000000001</v>
      </c>
    </row>
    <row r="35" spans="1:8" ht="34.200000000000003" customHeight="1" x14ac:dyDescent="0.3">
      <c r="A35" s="120" t="s">
        <v>260</v>
      </c>
      <c r="B35" s="121" t="s">
        <v>261</v>
      </c>
      <c r="C35" s="115"/>
      <c r="D35" s="115"/>
      <c r="E35" s="116" t="s">
        <v>262</v>
      </c>
      <c r="F35" s="136">
        <v>1</v>
      </c>
      <c r="G35" s="123">
        <v>1</v>
      </c>
      <c r="H35" s="123">
        <v>1.1000000000000001</v>
      </c>
    </row>
    <row r="36" spans="1:8" ht="30.6" customHeight="1" x14ac:dyDescent="0.3">
      <c r="A36" s="115" t="s">
        <v>263</v>
      </c>
      <c r="B36" s="116" t="s">
        <v>262</v>
      </c>
      <c r="C36" s="118"/>
      <c r="D36" s="118"/>
      <c r="E36" s="119" t="s">
        <v>264</v>
      </c>
      <c r="F36" s="117">
        <f>F37</f>
        <v>14928</v>
      </c>
      <c r="G36" s="117">
        <f t="shared" ref="G36:H36" si="9">G37</f>
        <v>13005.5</v>
      </c>
      <c r="H36" s="117">
        <f t="shared" si="9"/>
        <v>15062.400000000001</v>
      </c>
    </row>
    <row r="37" spans="1:8" ht="38.4" customHeight="1" x14ac:dyDescent="0.3">
      <c r="A37" s="118" t="s">
        <v>265</v>
      </c>
      <c r="B37" s="119" t="s">
        <v>264</v>
      </c>
      <c r="C37" s="120"/>
      <c r="D37" s="120"/>
      <c r="E37" s="141" t="s">
        <v>266</v>
      </c>
      <c r="F37" s="117">
        <f>F38+F41+F46</f>
        <v>14928</v>
      </c>
      <c r="G37" s="117">
        <f t="shared" ref="G37:H37" si="10">G38+G41+G46</f>
        <v>13005.5</v>
      </c>
      <c r="H37" s="117">
        <f t="shared" si="10"/>
        <v>15062.400000000001</v>
      </c>
    </row>
    <row r="38" spans="1:8" ht="25.05" customHeight="1" x14ac:dyDescent="0.3">
      <c r="A38" s="142" t="s">
        <v>267</v>
      </c>
      <c r="B38" s="121" t="s">
        <v>266</v>
      </c>
      <c r="C38" s="120"/>
      <c r="D38" s="120"/>
      <c r="E38" s="121" t="s">
        <v>268</v>
      </c>
      <c r="F38" s="122">
        <f>F40</f>
        <v>10932.8</v>
      </c>
      <c r="G38" s="122">
        <f t="shared" ref="G38:H38" si="11">G40</f>
        <v>8555.1</v>
      </c>
      <c r="H38" s="122">
        <f t="shared" si="11"/>
        <v>8972.2999999999993</v>
      </c>
    </row>
    <row r="39" spans="1:8" ht="25.05" customHeight="1" x14ac:dyDescent="0.3">
      <c r="A39" s="120" t="s">
        <v>269</v>
      </c>
      <c r="B39" s="121" t="s">
        <v>268</v>
      </c>
      <c r="C39" s="120"/>
      <c r="D39" s="120"/>
      <c r="E39" s="121" t="s">
        <v>270</v>
      </c>
      <c r="F39" s="122">
        <f>F40</f>
        <v>10932.8</v>
      </c>
      <c r="G39" s="122">
        <f t="shared" ref="G39:H39" si="12">G40</f>
        <v>8555.1</v>
      </c>
      <c r="H39" s="122">
        <f t="shared" si="12"/>
        <v>8972.2999999999993</v>
      </c>
    </row>
    <row r="40" spans="1:8" ht="35.4" customHeight="1" x14ac:dyDescent="0.3">
      <c r="A40" s="143" t="s">
        <v>271</v>
      </c>
      <c r="B40" s="135" t="s">
        <v>272</v>
      </c>
      <c r="C40" s="120"/>
      <c r="D40" s="120"/>
      <c r="E40" s="121"/>
      <c r="F40" s="122">
        <v>10932.8</v>
      </c>
      <c r="G40" s="123">
        <v>8555.1</v>
      </c>
      <c r="H40" s="123">
        <v>8972.2999999999993</v>
      </c>
    </row>
    <row r="41" spans="1:8" ht="25.05" customHeight="1" x14ac:dyDescent="0.3">
      <c r="A41" s="144" t="s">
        <v>273</v>
      </c>
      <c r="B41" s="145" t="s">
        <v>274</v>
      </c>
      <c r="C41" s="120"/>
      <c r="D41" s="120"/>
      <c r="E41" s="121" t="s">
        <v>275</v>
      </c>
      <c r="F41" s="122">
        <f>F42+F44</f>
        <v>192.89999999999998</v>
      </c>
      <c r="G41" s="122">
        <f t="shared" ref="G41:H41" si="13">G42+G44</f>
        <v>191.79999999999998</v>
      </c>
      <c r="H41" s="122">
        <f t="shared" si="13"/>
        <v>198.7</v>
      </c>
    </row>
    <row r="42" spans="1:8" ht="42" customHeight="1" x14ac:dyDescent="0.3">
      <c r="A42" s="146" t="s">
        <v>276</v>
      </c>
      <c r="B42" s="135" t="s">
        <v>277</v>
      </c>
      <c r="C42" s="120"/>
      <c r="D42" s="120"/>
      <c r="E42" s="121" t="s">
        <v>278</v>
      </c>
      <c r="F42" s="122">
        <f>F43</f>
        <v>192.7</v>
      </c>
      <c r="G42" s="122">
        <f t="shared" ref="G42:H42" si="14">G43</f>
        <v>191.6</v>
      </c>
      <c r="H42" s="122">
        <f t="shared" si="14"/>
        <v>198.5</v>
      </c>
    </row>
    <row r="43" spans="1:8" ht="40.200000000000003" customHeight="1" x14ac:dyDescent="0.3">
      <c r="A43" s="129" t="s">
        <v>279</v>
      </c>
      <c r="B43" s="135" t="s">
        <v>280</v>
      </c>
      <c r="C43" s="120"/>
      <c r="D43" s="120"/>
      <c r="E43" s="121" t="s">
        <v>281</v>
      </c>
      <c r="F43" s="122">
        <v>192.7</v>
      </c>
      <c r="G43" s="122">
        <v>191.6</v>
      </c>
      <c r="H43" s="122">
        <v>198.5</v>
      </c>
    </row>
    <row r="44" spans="1:8" ht="42.6" customHeight="1" x14ac:dyDescent="0.3">
      <c r="A44" s="129" t="s">
        <v>282</v>
      </c>
      <c r="B44" s="135" t="s">
        <v>283</v>
      </c>
      <c r="C44" s="120"/>
      <c r="D44" s="120"/>
      <c r="E44" s="121" t="s">
        <v>284</v>
      </c>
      <c r="F44" s="122">
        <v>0.2</v>
      </c>
      <c r="G44" s="123">
        <v>0.2</v>
      </c>
      <c r="H44" s="123">
        <v>0.2</v>
      </c>
    </row>
    <row r="45" spans="1:8" ht="37.799999999999997" customHeight="1" x14ac:dyDescent="0.3">
      <c r="A45" s="129" t="s">
        <v>285</v>
      </c>
      <c r="B45" s="135" t="s">
        <v>286</v>
      </c>
      <c r="C45" s="120"/>
      <c r="D45" s="120"/>
      <c r="E45" s="121" t="s">
        <v>287</v>
      </c>
      <c r="F45" s="122">
        <v>0.2</v>
      </c>
      <c r="G45" s="123">
        <v>0.2</v>
      </c>
      <c r="H45" s="123">
        <v>0.2</v>
      </c>
    </row>
    <row r="46" spans="1:8" ht="25.05" customHeight="1" x14ac:dyDescent="0.3">
      <c r="A46" s="144" t="s">
        <v>288</v>
      </c>
      <c r="B46" s="135" t="s">
        <v>289</v>
      </c>
      <c r="C46" s="120"/>
      <c r="D46" s="120"/>
      <c r="E46" s="121" t="s">
        <v>290</v>
      </c>
      <c r="F46" s="122">
        <f>F47</f>
        <v>3802.3</v>
      </c>
      <c r="G46" s="122">
        <f t="shared" ref="G46:H47" si="15">G47</f>
        <v>4258.6000000000004</v>
      </c>
      <c r="H46" s="122">
        <f t="shared" si="15"/>
        <v>5891.4000000000005</v>
      </c>
    </row>
    <row r="47" spans="1:8" ht="51.6" customHeight="1" x14ac:dyDescent="0.3">
      <c r="A47" s="144" t="s">
        <v>291</v>
      </c>
      <c r="B47" s="33" t="s">
        <v>292</v>
      </c>
      <c r="C47" s="120"/>
      <c r="D47" s="120"/>
      <c r="E47" s="121" t="s">
        <v>293</v>
      </c>
      <c r="F47" s="122">
        <f>F48</f>
        <v>3802.3</v>
      </c>
      <c r="G47" s="122">
        <f t="shared" si="15"/>
        <v>4258.6000000000004</v>
      </c>
      <c r="H47" s="122">
        <f t="shared" si="15"/>
        <v>5891.4000000000005</v>
      </c>
    </row>
    <row r="48" spans="1:8" ht="68.400000000000006" customHeight="1" x14ac:dyDescent="0.3">
      <c r="A48" s="144" t="s">
        <v>294</v>
      </c>
      <c r="B48" s="33" t="s">
        <v>295</v>
      </c>
      <c r="C48" s="120"/>
      <c r="D48" s="120"/>
      <c r="E48" s="121" t="s">
        <v>296</v>
      </c>
      <c r="F48" s="122">
        <f>289.9+3503.6+8.8</f>
        <v>3802.3</v>
      </c>
      <c r="G48" s="122">
        <f>304.4+3945.4+8.8</f>
        <v>4258.6000000000004</v>
      </c>
      <c r="H48" s="122">
        <f>1814.7+4067.9+8.8</f>
        <v>5891.4000000000005</v>
      </c>
    </row>
    <row r="49" spans="1:8" ht="25.05" customHeight="1" x14ac:dyDescent="0.35">
      <c r="B49" s="147"/>
      <c r="C49" s="148"/>
      <c r="D49" s="148" t="s">
        <v>297</v>
      </c>
      <c r="E49" s="148"/>
      <c r="F49" s="149"/>
    </row>
    <row r="50" spans="1:8" ht="25.05" customHeight="1" x14ac:dyDescent="0.25">
      <c r="A50" s="150" t="s">
        <v>298</v>
      </c>
      <c r="B50" s="150"/>
      <c r="C50" s="151"/>
      <c r="D50" s="151"/>
      <c r="E50" s="151"/>
      <c r="F50" s="151"/>
      <c r="G50" s="156" t="s">
        <v>175</v>
      </c>
      <c r="H50" s="156"/>
    </row>
    <row r="51" spans="1:8" ht="25.05" customHeight="1" x14ac:dyDescent="0.25">
      <c r="B51" s="152"/>
    </row>
    <row r="52" spans="1:8" ht="25.05" customHeight="1" x14ac:dyDescent="0.35">
      <c r="B52" s="153"/>
    </row>
    <row r="53" spans="1:8" ht="25.05" customHeight="1" x14ac:dyDescent="0.25"/>
    <row r="54" spans="1:8" ht="25.05" customHeight="1" x14ac:dyDescent="0.25"/>
    <row r="55" spans="1:8" ht="25.05" customHeight="1" x14ac:dyDescent="0.25"/>
    <row r="56" spans="1:8" ht="25.05" customHeight="1" x14ac:dyDescent="0.25"/>
    <row r="57" spans="1:8" ht="25.05" customHeight="1" x14ac:dyDescent="0.25"/>
    <row r="58" spans="1:8" ht="25.05" customHeight="1" x14ac:dyDescent="0.25"/>
    <row r="59" spans="1:8" ht="25.05" customHeight="1" x14ac:dyDescent="0.25"/>
    <row r="60" spans="1:8" ht="25.05" customHeight="1" x14ac:dyDescent="0.25"/>
    <row r="61" spans="1:8" ht="25.05" customHeight="1" x14ac:dyDescent="0.25"/>
    <row r="62" spans="1:8" ht="25.05" customHeight="1" x14ac:dyDescent="0.25"/>
    <row r="63" spans="1:8" ht="25.05" customHeight="1" x14ac:dyDescent="0.25"/>
    <row r="64" spans="1:8" ht="25.05" customHeight="1" x14ac:dyDescent="0.25"/>
    <row r="65" ht="25.05" customHeight="1" x14ac:dyDescent="0.25"/>
    <row r="66" ht="25.05" customHeight="1" x14ac:dyDescent="0.25"/>
    <row r="67" ht="25.05" customHeight="1" x14ac:dyDescent="0.25"/>
  </sheetData>
  <mergeCells count="11">
    <mergeCell ref="G50:H50"/>
    <mergeCell ref="F2:H2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5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60" zoomScaleNormal="100" workbookViewId="0">
      <selection activeCell="B2" sqref="B2:E2"/>
    </sheetView>
  </sheetViews>
  <sheetFormatPr defaultColWidth="9.109375" defaultRowHeight="15.6" x14ac:dyDescent="0.3"/>
  <cols>
    <col min="1" max="1" width="28.44140625" style="34" customWidth="1"/>
    <col min="2" max="2" width="36" style="34" customWidth="1"/>
    <col min="3" max="3" width="14" style="34" customWidth="1"/>
    <col min="4" max="4" width="12.21875" style="34" customWidth="1"/>
    <col min="5" max="5" width="13.6640625" style="34" customWidth="1"/>
    <col min="6" max="6" width="9.109375" style="34"/>
    <col min="7" max="7" width="25.44140625" style="34" customWidth="1"/>
    <col min="8" max="8" width="32.109375" style="34" customWidth="1"/>
    <col min="9" max="256" width="9.109375" style="34"/>
    <col min="257" max="257" width="3.44140625" style="34" customWidth="1"/>
    <col min="258" max="258" width="36" style="34" customWidth="1"/>
    <col min="259" max="259" width="55.6640625" style="34" customWidth="1"/>
    <col min="260" max="260" width="15.5546875" style="34" customWidth="1"/>
    <col min="261" max="261" width="9.33203125" style="34" customWidth="1"/>
    <col min="262" max="512" width="9.109375" style="34"/>
    <col min="513" max="513" width="3.44140625" style="34" customWidth="1"/>
    <col min="514" max="514" width="36" style="34" customWidth="1"/>
    <col min="515" max="515" width="55.6640625" style="34" customWidth="1"/>
    <col min="516" max="516" width="15.5546875" style="34" customWidth="1"/>
    <col min="517" max="517" width="9.33203125" style="34" customWidth="1"/>
    <col min="518" max="768" width="9.109375" style="34"/>
    <col min="769" max="769" width="3.44140625" style="34" customWidth="1"/>
    <col min="770" max="770" width="36" style="34" customWidth="1"/>
    <col min="771" max="771" width="55.6640625" style="34" customWidth="1"/>
    <col min="772" max="772" width="15.5546875" style="34" customWidth="1"/>
    <col min="773" max="773" width="9.33203125" style="34" customWidth="1"/>
    <col min="774" max="1024" width="9.109375" style="34"/>
    <col min="1025" max="1025" width="3.44140625" style="34" customWidth="1"/>
    <col min="1026" max="1026" width="36" style="34" customWidth="1"/>
    <col min="1027" max="1027" width="55.6640625" style="34" customWidth="1"/>
    <col min="1028" max="1028" width="15.5546875" style="34" customWidth="1"/>
    <col min="1029" max="1029" width="9.33203125" style="34" customWidth="1"/>
    <col min="1030" max="1280" width="9.109375" style="34"/>
    <col min="1281" max="1281" width="3.44140625" style="34" customWidth="1"/>
    <col min="1282" max="1282" width="36" style="34" customWidth="1"/>
    <col min="1283" max="1283" width="55.6640625" style="34" customWidth="1"/>
    <col min="1284" max="1284" width="15.5546875" style="34" customWidth="1"/>
    <col min="1285" max="1285" width="9.33203125" style="34" customWidth="1"/>
    <col min="1286" max="1536" width="9.109375" style="34"/>
    <col min="1537" max="1537" width="3.44140625" style="34" customWidth="1"/>
    <col min="1538" max="1538" width="36" style="34" customWidth="1"/>
    <col min="1539" max="1539" width="55.6640625" style="34" customWidth="1"/>
    <col min="1540" max="1540" width="15.5546875" style="34" customWidth="1"/>
    <col min="1541" max="1541" width="9.33203125" style="34" customWidth="1"/>
    <col min="1542" max="1792" width="9.109375" style="34"/>
    <col min="1793" max="1793" width="3.44140625" style="34" customWidth="1"/>
    <col min="1794" max="1794" width="36" style="34" customWidth="1"/>
    <col min="1795" max="1795" width="55.6640625" style="34" customWidth="1"/>
    <col min="1796" max="1796" width="15.5546875" style="34" customWidth="1"/>
    <col min="1797" max="1797" width="9.33203125" style="34" customWidth="1"/>
    <col min="1798" max="2048" width="9.109375" style="34"/>
    <col min="2049" max="2049" width="3.44140625" style="34" customWidth="1"/>
    <col min="2050" max="2050" width="36" style="34" customWidth="1"/>
    <col min="2051" max="2051" width="55.6640625" style="34" customWidth="1"/>
    <col min="2052" max="2052" width="15.5546875" style="34" customWidth="1"/>
    <col min="2053" max="2053" width="9.33203125" style="34" customWidth="1"/>
    <col min="2054" max="2304" width="9.109375" style="34"/>
    <col min="2305" max="2305" width="3.44140625" style="34" customWidth="1"/>
    <col min="2306" max="2306" width="36" style="34" customWidth="1"/>
    <col min="2307" max="2307" width="55.6640625" style="34" customWidth="1"/>
    <col min="2308" max="2308" width="15.5546875" style="34" customWidth="1"/>
    <col min="2309" max="2309" width="9.33203125" style="34" customWidth="1"/>
    <col min="2310" max="2560" width="9.109375" style="34"/>
    <col min="2561" max="2561" width="3.44140625" style="34" customWidth="1"/>
    <col min="2562" max="2562" width="36" style="34" customWidth="1"/>
    <col min="2563" max="2563" width="55.6640625" style="34" customWidth="1"/>
    <col min="2564" max="2564" width="15.5546875" style="34" customWidth="1"/>
    <col min="2565" max="2565" width="9.33203125" style="34" customWidth="1"/>
    <col min="2566" max="2816" width="9.109375" style="34"/>
    <col min="2817" max="2817" width="3.44140625" style="34" customWidth="1"/>
    <col min="2818" max="2818" width="36" style="34" customWidth="1"/>
    <col min="2819" max="2819" width="55.6640625" style="34" customWidth="1"/>
    <col min="2820" max="2820" width="15.5546875" style="34" customWidth="1"/>
    <col min="2821" max="2821" width="9.33203125" style="34" customWidth="1"/>
    <col min="2822" max="3072" width="9.109375" style="34"/>
    <col min="3073" max="3073" width="3.44140625" style="34" customWidth="1"/>
    <col min="3074" max="3074" width="36" style="34" customWidth="1"/>
    <col min="3075" max="3075" width="55.6640625" style="34" customWidth="1"/>
    <col min="3076" max="3076" width="15.5546875" style="34" customWidth="1"/>
    <col min="3077" max="3077" width="9.33203125" style="34" customWidth="1"/>
    <col min="3078" max="3328" width="9.109375" style="34"/>
    <col min="3329" max="3329" width="3.44140625" style="34" customWidth="1"/>
    <col min="3330" max="3330" width="36" style="34" customWidth="1"/>
    <col min="3331" max="3331" width="55.6640625" style="34" customWidth="1"/>
    <col min="3332" max="3332" width="15.5546875" style="34" customWidth="1"/>
    <col min="3333" max="3333" width="9.33203125" style="34" customWidth="1"/>
    <col min="3334" max="3584" width="9.109375" style="34"/>
    <col min="3585" max="3585" width="3.44140625" style="34" customWidth="1"/>
    <col min="3586" max="3586" width="36" style="34" customWidth="1"/>
    <col min="3587" max="3587" width="55.6640625" style="34" customWidth="1"/>
    <col min="3588" max="3588" width="15.5546875" style="34" customWidth="1"/>
    <col min="3589" max="3589" width="9.33203125" style="34" customWidth="1"/>
    <col min="3590" max="3840" width="9.109375" style="34"/>
    <col min="3841" max="3841" width="3.44140625" style="34" customWidth="1"/>
    <col min="3842" max="3842" width="36" style="34" customWidth="1"/>
    <col min="3843" max="3843" width="55.6640625" style="34" customWidth="1"/>
    <col min="3844" max="3844" width="15.5546875" style="34" customWidth="1"/>
    <col min="3845" max="3845" width="9.33203125" style="34" customWidth="1"/>
    <col min="3846" max="4096" width="9.109375" style="34"/>
    <col min="4097" max="4097" width="3.44140625" style="34" customWidth="1"/>
    <col min="4098" max="4098" width="36" style="34" customWidth="1"/>
    <col min="4099" max="4099" width="55.6640625" style="34" customWidth="1"/>
    <col min="4100" max="4100" width="15.5546875" style="34" customWidth="1"/>
    <col min="4101" max="4101" width="9.33203125" style="34" customWidth="1"/>
    <col min="4102" max="4352" width="9.109375" style="34"/>
    <col min="4353" max="4353" width="3.44140625" style="34" customWidth="1"/>
    <col min="4354" max="4354" width="36" style="34" customWidth="1"/>
    <col min="4355" max="4355" width="55.6640625" style="34" customWidth="1"/>
    <col min="4356" max="4356" width="15.5546875" style="34" customWidth="1"/>
    <col min="4357" max="4357" width="9.33203125" style="34" customWidth="1"/>
    <col min="4358" max="4608" width="9.109375" style="34"/>
    <col min="4609" max="4609" width="3.44140625" style="34" customWidth="1"/>
    <col min="4610" max="4610" width="36" style="34" customWidth="1"/>
    <col min="4611" max="4611" width="55.6640625" style="34" customWidth="1"/>
    <col min="4612" max="4612" width="15.5546875" style="34" customWidth="1"/>
    <col min="4613" max="4613" width="9.33203125" style="34" customWidth="1"/>
    <col min="4614" max="4864" width="9.109375" style="34"/>
    <col min="4865" max="4865" width="3.44140625" style="34" customWidth="1"/>
    <col min="4866" max="4866" width="36" style="34" customWidth="1"/>
    <col min="4867" max="4867" width="55.6640625" style="34" customWidth="1"/>
    <col min="4868" max="4868" width="15.5546875" style="34" customWidth="1"/>
    <col min="4869" max="4869" width="9.33203125" style="34" customWidth="1"/>
    <col min="4870" max="5120" width="9.109375" style="34"/>
    <col min="5121" max="5121" width="3.44140625" style="34" customWidth="1"/>
    <col min="5122" max="5122" width="36" style="34" customWidth="1"/>
    <col min="5123" max="5123" width="55.6640625" style="34" customWidth="1"/>
    <col min="5124" max="5124" width="15.5546875" style="34" customWidth="1"/>
    <col min="5125" max="5125" width="9.33203125" style="34" customWidth="1"/>
    <col min="5126" max="5376" width="9.109375" style="34"/>
    <col min="5377" max="5377" width="3.44140625" style="34" customWidth="1"/>
    <col min="5378" max="5378" width="36" style="34" customWidth="1"/>
    <col min="5379" max="5379" width="55.6640625" style="34" customWidth="1"/>
    <col min="5380" max="5380" width="15.5546875" style="34" customWidth="1"/>
    <col min="5381" max="5381" width="9.33203125" style="34" customWidth="1"/>
    <col min="5382" max="5632" width="9.109375" style="34"/>
    <col min="5633" max="5633" width="3.44140625" style="34" customWidth="1"/>
    <col min="5634" max="5634" width="36" style="34" customWidth="1"/>
    <col min="5635" max="5635" width="55.6640625" style="34" customWidth="1"/>
    <col min="5636" max="5636" width="15.5546875" style="34" customWidth="1"/>
    <col min="5637" max="5637" width="9.33203125" style="34" customWidth="1"/>
    <col min="5638" max="5888" width="9.109375" style="34"/>
    <col min="5889" max="5889" width="3.44140625" style="34" customWidth="1"/>
    <col min="5890" max="5890" width="36" style="34" customWidth="1"/>
    <col min="5891" max="5891" width="55.6640625" style="34" customWidth="1"/>
    <col min="5892" max="5892" width="15.5546875" style="34" customWidth="1"/>
    <col min="5893" max="5893" width="9.33203125" style="34" customWidth="1"/>
    <col min="5894" max="6144" width="9.109375" style="34"/>
    <col min="6145" max="6145" width="3.44140625" style="34" customWidth="1"/>
    <col min="6146" max="6146" width="36" style="34" customWidth="1"/>
    <col min="6147" max="6147" width="55.6640625" style="34" customWidth="1"/>
    <col min="6148" max="6148" width="15.5546875" style="34" customWidth="1"/>
    <col min="6149" max="6149" width="9.33203125" style="34" customWidth="1"/>
    <col min="6150" max="6400" width="9.109375" style="34"/>
    <col min="6401" max="6401" width="3.44140625" style="34" customWidth="1"/>
    <col min="6402" max="6402" width="36" style="34" customWidth="1"/>
    <col min="6403" max="6403" width="55.6640625" style="34" customWidth="1"/>
    <col min="6404" max="6404" width="15.5546875" style="34" customWidth="1"/>
    <col min="6405" max="6405" width="9.33203125" style="34" customWidth="1"/>
    <col min="6406" max="6656" width="9.109375" style="34"/>
    <col min="6657" max="6657" width="3.44140625" style="34" customWidth="1"/>
    <col min="6658" max="6658" width="36" style="34" customWidth="1"/>
    <col min="6659" max="6659" width="55.6640625" style="34" customWidth="1"/>
    <col min="6660" max="6660" width="15.5546875" style="34" customWidth="1"/>
    <col min="6661" max="6661" width="9.33203125" style="34" customWidth="1"/>
    <col min="6662" max="6912" width="9.109375" style="34"/>
    <col min="6913" max="6913" width="3.44140625" style="34" customWidth="1"/>
    <col min="6914" max="6914" width="36" style="34" customWidth="1"/>
    <col min="6915" max="6915" width="55.6640625" style="34" customWidth="1"/>
    <col min="6916" max="6916" width="15.5546875" style="34" customWidth="1"/>
    <col min="6917" max="6917" width="9.33203125" style="34" customWidth="1"/>
    <col min="6918" max="7168" width="9.109375" style="34"/>
    <col min="7169" max="7169" width="3.44140625" style="34" customWidth="1"/>
    <col min="7170" max="7170" width="36" style="34" customWidth="1"/>
    <col min="7171" max="7171" width="55.6640625" style="34" customWidth="1"/>
    <col min="7172" max="7172" width="15.5546875" style="34" customWidth="1"/>
    <col min="7173" max="7173" width="9.33203125" style="34" customWidth="1"/>
    <col min="7174" max="7424" width="9.109375" style="34"/>
    <col min="7425" max="7425" width="3.44140625" style="34" customWidth="1"/>
    <col min="7426" max="7426" width="36" style="34" customWidth="1"/>
    <col min="7427" max="7427" width="55.6640625" style="34" customWidth="1"/>
    <col min="7428" max="7428" width="15.5546875" style="34" customWidth="1"/>
    <col min="7429" max="7429" width="9.33203125" style="34" customWidth="1"/>
    <col min="7430" max="7680" width="9.109375" style="34"/>
    <col min="7681" max="7681" width="3.44140625" style="34" customWidth="1"/>
    <col min="7682" max="7682" width="36" style="34" customWidth="1"/>
    <col min="7683" max="7683" width="55.6640625" style="34" customWidth="1"/>
    <col min="7684" max="7684" width="15.5546875" style="34" customWidth="1"/>
    <col min="7685" max="7685" width="9.33203125" style="34" customWidth="1"/>
    <col min="7686" max="7936" width="9.109375" style="34"/>
    <col min="7937" max="7937" width="3.44140625" style="34" customWidth="1"/>
    <col min="7938" max="7938" width="36" style="34" customWidth="1"/>
    <col min="7939" max="7939" width="55.6640625" style="34" customWidth="1"/>
    <col min="7940" max="7940" width="15.5546875" style="34" customWidth="1"/>
    <col min="7941" max="7941" width="9.33203125" style="34" customWidth="1"/>
    <col min="7942" max="8192" width="9.109375" style="34"/>
    <col min="8193" max="8193" width="3.44140625" style="34" customWidth="1"/>
    <col min="8194" max="8194" width="36" style="34" customWidth="1"/>
    <col min="8195" max="8195" width="55.6640625" style="34" customWidth="1"/>
    <col min="8196" max="8196" width="15.5546875" style="34" customWidth="1"/>
    <col min="8197" max="8197" width="9.33203125" style="34" customWidth="1"/>
    <col min="8198" max="8448" width="9.109375" style="34"/>
    <col min="8449" max="8449" width="3.44140625" style="34" customWidth="1"/>
    <col min="8450" max="8450" width="36" style="34" customWidth="1"/>
    <col min="8451" max="8451" width="55.6640625" style="34" customWidth="1"/>
    <col min="8452" max="8452" width="15.5546875" style="34" customWidth="1"/>
    <col min="8453" max="8453" width="9.33203125" style="34" customWidth="1"/>
    <col min="8454" max="8704" width="9.109375" style="34"/>
    <col min="8705" max="8705" width="3.44140625" style="34" customWidth="1"/>
    <col min="8706" max="8706" width="36" style="34" customWidth="1"/>
    <col min="8707" max="8707" width="55.6640625" style="34" customWidth="1"/>
    <col min="8708" max="8708" width="15.5546875" style="34" customWidth="1"/>
    <col min="8709" max="8709" width="9.33203125" style="34" customWidth="1"/>
    <col min="8710" max="8960" width="9.109375" style="34"/>
    <col min="8961" max="8961" width="3.44140625" style="34" customWidth="1"/>
    <col min="8962" max="8962" width="36" style="34" customWidth="1"/>
    <col min="8963" max="8963" width="55.6640625" style="34" customWidth="1"/>
    <col min="8964" max="8964" width="15.5546875" style="34" customWidth="1"/>
    <col min="8965" max="8965" width="9.33203125" style="34" customWidth="1"/>
    <col min="8966" max="9216" width="9.109375" style="34"/>
    <col min="9217" max="9217" width="3.44140625" style="34" customWidth="1"/>
    <col min="9218" max="9218" width="36" style="34" customWidth="1"/>
    <col min="9219" max="9219" width="55.6640625" style="34" customWidth="1"/>
    <col min="9220" max="9220" width="15.5546875" style="34" customWidth="1"/>
    <col min="9221" max="9221" width="9.33203125" style="34" customWidth="1"/>
    <col min="9222" max="9472" width="9.109375" style="34"/>
    <col min="9473" max="9473" width="3.44140625" style="34" customWidth="1"/>
    <col min="9474" max="9474" width="36" style="34" customWidth="1"/>
    <col min="9475" max="9475" width="55.6640625" style="34" customWidth="1"/>
    <col min="9476" max="9476" width="15.5546875" style="34" customWidth="1"/>
    <col min="9477" max="9477" width="9.33203125" style="34" customWidth="1"/>
    <col min="9478" max="9728" width="9.109375" style="34"/>
    <col min="9729" max="9729" width="3.44140625" style="34" customWidth="1"/>
    <col min="9730" max="9730" width="36" style="34" customWidth="1"/>
    <col min="9731" max="9731" width="55.6640625" style="34" customWidth="1"/>
    <col min="9732" max="9732" width="15.5546875" style="34" customWidth="1"/>
    <col min="9733" max="9733" width="9.33203125" style="34" customWidth="1"/>
    <col min="9734" max="9984" width="9.109375" style="34"/>
    <col min="9985" max="9985" width="3.44140625" style="34" customWidth="1"/>
    <col min="9986" max="9986" width="36" style="34" customWidth="1"/>
    <col min="9987" max="9987" width="55.6640625" style="34" customWidth="1"/>
    <col min="9988" max="9988" width="15.5546875" style="34" customWidth="1"/>
    <col min="9989" max="9989" width="9.33203125" style="34" customWidth="1"/>
    <col min="9990" max="10240" width="9.109375" style="34"/>
    <col min="10241" max="10241" width="3.44140625" style="34" customWidth="1"/>
    <col min="10242" max="10242" width="36" style="34" customWidth="1"/>
    <col min="10243" max="10243" width="55.6640625" style="34" customWidth="1"/>
    <col min="10244" max="10244" width="15.5546875" style="34" customWidth="1"/>
    <col min="10245" max="10245" width="9.33203125" style="34" customWidth="1"/>
    <col min="10246" max="10496" width="9.109375" style="34"/>
    <col min="10497" max="10497" width="3.44140625" style="34" customWidth="1"/>
    <col min="10498" max="10498" width="36" style="34" customWidth="1"/>
    <col min="10499" max="10499" width="55.6640625" style="34" customWidth="1"/>
    <col min="10500" max="10500" width="15.5546875" style="34" customWidth="1"/>
    <col min="10501" max="10501" width="9.33203125" style="34" customWidth="1"/>
    <col min="10502" max="10752" width="9.109375" style="34"/>
    <col min="10753" max="10753" width="3.44140625" style="34" customWidth="1"/>
    <col min="10754" max="10754" width="36" style="34" customWidth="1"/>
    <col min="10755" max="10755" width="55.6640625" style="34" customWidth="1"/>
    <col min="10756" max="10756" width="15.5546875" style="34" customWidth="1"/>
    <col min="10757" max="10757" width="9.33203125" style="34" customWidth="1"/>
    <col min="10758" max="11008" width="9.109375" style="34"/>
    <col min="11009" max="11009" width="3.44140625" style="34" customWidth="1"/>
    <col min="11010" max="11010" width="36" style="34" customWidth="1"/>
    <col min="11011" max="11011" width="55.6640625" style="34" customWidth="1"/>
    <col min="11012" max="11012" width="15.5546875" style="34" customWidth="1"/>
    <col min="11013" max="11013" width="9.33203125" style="34" customWidth="1"/>
    <col min="11014" max="11264" width="9.109375" style="34"/>
    <col min="11265" max="11265" width="3.44140625" style="34" customWidth="1"/>
    <col min="11266" max="11266" width="36" style="34" customWidth="1"/>
    <col min="11267" max="11267" width="55.6640625" style="34" customWidth="1"/>
    <col min="11268" max="11268" width="15.5546875" style="34" customWidth="1"/>
    <col min="11269" max="11269" width="9.33203125" style="34" customWidth="1"/>
    <col min="11270" max="11520" width="9.109375" style="34"/>
    <col min="11521" max="11521" width="3.44140625" style="34" customWidth="1"/>
    <col min="11522" max="11522" width="36" style="34" customWidth="1"/>
    <col min="11523" max="11523" width="55.6640625" style="34" customWidth="1"/>
    <col min="11524" max="11524" width="15.5546875" style="34" customWidth="1"/>
    <col min="11525" max="11525" width="9.33203125" style="34" customWidth="1"/>
    <col min="11526" max="11776" width="9.109375" style="34"/>
    <col min="11777" max="11777" width="3.44140625" style="34" customWidth="1"/>
    <col min="11778" max="11778" width="36" style="34" customWidth="1"/>
    <col min="11779" max="11779" width="55.6640625" style="34" customWidth="1"/>
    <col min="11780" max="11780" width="15.5546875" style="34" customWidth="1"/>
    <col min="11781" max="11781" width="9.33203125" style="34" customWidth="1"/>
    <col min="11782" max="12032" width="9.109375" style="34"/>
    <col min="12033" max="12033" width="3.44140625" style="34" customWidth="1"/>
    <col min="12034" max="12034" width="36" style="34" customWidth="1"/>
    <col min="12035" max="12035" width="55.6640625" style="34" customWidth="1"/>
    <col min="12036" max="12036" width="15.5546875" style="34" customWidth="1"/>
    <col min="12037" max="12037" width="9.33203125" style="34" customWidth="1"/>
    <col min="12038" max="12288" width="9.109375" style="34"/>
    <col min="12289" max="12289" width="3.44140625" style="34" customWidth="1"/>
    <col min="12290" max="12290" width="36" style="34" customWidth="1"/>
    <col min="12291" max="12291" width="55.6640625" style="34" customWidth="1"/>
    <col min="12292" max="12292" width="15.5546875" style="34" customWidth="1"/>
    <col min="12293" max="12293" width="9.33203125" style="34" customWidth="1"/>
    <col min="12294" max="12544" width="9.109375" style="34"/>
    <col min="12545" max="12545" width="3.44140625" style="34" customWidth="1"/>
    <col min="12546" max="12546" width="36" style="34" customWidth="1"/>
    <col min="12547" max="12547" width="55.6640625" style="34" customWidth="1"/>
    <col min="12548" max="12548" width="15.5546875" style="34" customWidth="1"/>
    <col min="12549" max="12549" width="9.33203125" style="34" customWidth="1"/>
    <col min="12550" max="12800" width="9.109375" style="34"/>
    <col min="12801" max="12801" width="3.44140625" style="34" customWidth="1"/>
    <col min="12802" max="12802" width="36" style="34" customWidth="1"/>
    <col min="12803" max="12803" width="55.6640625" style="34" customWidth="1"/>
    <col min="12804" max="12804" width="15.5546875" style="34" customWidth="1"/>
    <col min="12805" max="12805" width="9.33203125" style="34" customWidth="1"/>
    <col min="12806" max="13056" width="9.109375" style="34"/>
    <col min="13057" max="13057" width="3.44140625" style="34" customWidth="1"/>
    <col min="13058" max="13058" width="36" style="34" customWidth="1"/>
    <col min="13059" max="13059" width="55.6640625" style="34" customWidth="1"/>
    <col min="13060" max="13060" width="15.5546875" style="34" customWidth="1"/>
    <col min="13061" max="13061" width="9.33203125" style="34" customWidth="1"/>
    <col min="13062" max="13312" width="9.109375" style="34"/>
    <col min="13313" max="13313" width="3.44140625" style="34" customWidth="1"/>
    <col min="13314" max="13314" width="36" style="34" customWidth="1"/>
    <col min="13315" max="13315" width="55.6640625" style="34" customWidth="1"/>
    <col min="13316" max="13316" width="15.5546875" style="34" customWidth="1"/>
    <col min="13317" max="13317" width="9.33203125" style="34" customWidth="1"/>
    <col min="13318" max="13568" width="9.109375" style="34"/>
    <col min="13569" max="13569" width="3.44140625" style="34" customWidth="1"/>
    <col min="13570" max="13570" width="36" style="34" customWidth="1"/>
    <col min="13571" max="13571" width="55.6640625" style="34" customWidth="1"/>
    <col min="13572" max="13572" width="15.5546875" style="34" customWidth="1"/>
    <col min="13573" max="13573" width="9.33203125" style="34" customWidth="1"/>
    <col min="13574" max="13824" width="9.109375" style="34"/>
    <col min="13825" max="13825" width="3.44140625" style="34" customWidth="1"/>
    <col min="13826" max="13826" width="36" style="34" customWidth="1"/>
    <col min="13827" max="13827" width="55.6640625" style="34" customWidth="1"/>
    <col min="13828" max="13828" width="15.5546875" style="34" customWidth="1"/>
    <col min="13829" max="13829" width="9.33203125" style="34" customWidth="1"/>
    <col min="13830" max="14080" width="9.109375" style="34"/>
    <col min="14081" max="14081" width="3.44140625" style="34" customWidth="1"/>
    <col min="14082" max="14082" width="36" style="34" customWidth="1"/>
    <col min="14083" max="14083" width="55.6640625" style="34" customWidth="1"/>
    <col min="14084" max="14084" width="15.5546875" style="34" customWidth="1"/>
    <col min="14085" max="14085" width="9.33203125" style="34" customWidth="1"/>
    <col min="14086" max="14336" width="9.109375" style="34"/>
    <col min="14337" max="14337" width="3.44140625" style="34" customWidth="1"/>
    <col min="14338" max="14338" width="36" style="34" customWidth="1"/>
    <col min="14339" max="14339" width="55.6640625" style="34" customWidth="1"/>
    <col min="14340" max="14340" width="15.5546875" style="34" customWidth="1"/>
    <col min="14341" max="14341" width="9.33203125" style="34" customWidth="1"/>
    <col min="14342" max="14592" width="9.109375" style="34"/>
    <col min="14593" max="14593" width="3.44140625" style="34" customWidth="1"/>
    <col min="14594" max="14594" width="36" style="34" customWidth="1"/>
    <col min="14595" max="14595" width="55.6640625" style="34" customWidth="1"/>
    <col min="14596" max="14596" width="15.5546875" style="34" customWidth="1"/>
    <col min="14597" max="14597" width="9.33203125" style="34" customWidth="1"/>
    <col min="14598" max="14848" width="9.109375" style="34"/>
    <col min="14849" max="14849" width="3.44140625" style="34" customWidth="1"/>
    <col min="14850" max="14850" width="36" style="34" customWidth="1"/>
    <col min="14851" max="14851" width="55.6640625" style="34" customWidth="1"/>
    <col min="14852" max="14852" width="15.5546875" style="34" customWidth="1"/>
    <col min="14853" max="14853" width="9.33203125" style="34" customWidth="1"/>
    <col min="14854" max="15104" width="9.109375" style="34"/>
    <col min="15105" max="15105" width="3.44140625" style="34" customWidth="1"/>
    <col min="15106" max="15106" width="36" style="34" customWidth="1"/>
    <col min="15107" max="15107" width="55.6640625" style="34" customWidth="1"/>
    <col min="15108" max="15108" width="15.5546875" style="34" customWidth="1"/>
    <col min="15109" max="15109" width="9.33203125" style="34" customWidth="1"/>
    <col min="15110" max="15360" width="9.109375" style="34"/>
    <col min="15361" max="15361" width="3.44140625" style="34" customWidth="1"/>
    <col min="15362" max="15362" width="36" style="34" customWidth="1"/>
    <col min="15363" max="15363" width="55.6640625" style="34" customWidth="1"/>
    <col min="15364" max="15364" width="15.5546875" style="34" customWidth="1"/>
    <col min="15365" max="15365" width="9.33203125" style="34" customWidth="1"/>
    <col min="15366" max="15616" width="9.109375" style="34"/>
    <col min="15617" max="15617" width="3.44140625" style="34" customWidth="1"/>
    <col min="15618" max="15618" width="36" style="34" customWidth="1"/>
    <col min="15619" max="15619" width="55.6640625" style="34" customWidth="1"/>
    <col min="15620" max="15620" width="15.5546875" style="34" customWidth="1"/>
    <col min="15621" max="15621" width="9.33203125" style="34" customWidth="1"/>
    <col min="15622" max="15872" width="9.109375" style="34"/>
    <col min="15873" max="15873" width="3.44140625" style="34" customWidth="1"/>
    <col min="15874" max="15874" width="36" style="34" customWidth="1"/>
    <col min="15875" max="15875" width="55.6640625" style="34" customWidth="1"/>
    <col min="15876" max="15876" width="15.5546875" style="34" customWidth="1"/>
    <col min="15877" max="15877" width="9.33203125" style="34" customWidth="1"/>
    <col min="15878" max="16128" width="9.109375" style="34"/>
    <col min="16129" max="16129" width="3.44140625" style="34" customWidth="1"/>
    <col min="16130" max="16130" width="36" style="34" customWidth="1"/>
    <col min="16131" max="16131" width="55.6640625" style="34" customWidth="1"/>
    <col min="16132" max="16132" width="15.5546875" style="34" customWidth="1"/>
    <col min="16133" max="16133" width="9.33203125" style="34" customWidth="1"/>
    <col min="16134" max="16384" width="9.109375" style="34"/>
  </cols>
  <sheetData>
    <row r="1" spans="1:8" x14ac:dyDescent="0.3">
      <c r="B1" s="166" t="s">
        <v>300</v>
      </c>
      <c r="C1" s="166"/>
      <c r="D1" s="166"/>
      <c r="E1" s="166"/>
    </row>
    <row r="2" spans="1:8" ht="84.6" customHeight="1" x14ac:dyDescent="0.3">
      <c r="B2" s="165" t="s">
        <v>311</v>
      </c>
      <c r="C2" s="165"/>
      <c r="D2" s="165"/>
      <c r="E2" s="165"/>
    </row>
    <row r="3" spans="1:8" x14ac:dyDescent="0.3">
      <c r="B3" s="35"/>
      <c r="C3" s="35"/>
      <c r="D3" s="35"/>
    </row>
    <row r="4" spans="1:8" ht="17.399999999999999" customHeight="1" x14ac:dyDescent="0.3">
      <c r="A4" s="167" t="s">
        <v>190</v>
      </c>
      <c r="B4" s="167"/>
      <c r="C4" s="167"/>
      <c r="D4" s="167"/>
      <c r="E4" s="167"/>
    </row>
    <row r="5" spans="1:8" x14ac:dyDescent="0.3">
      <c r="A5" s="37"/>
      <c r="B5" s="37"/>
      <c r="C5" s="36"/>
      <c r="D5" s="37"/>
      <c r="E5" s="34" t="s">
        <v>144</v>
      </c>
    </row>
    <row r="6" spans="1:8" ht="15.6" customHeight="1" x14ac:dyDescent="0.3">
      <c r="A6" s="168" t="s">
        <v>143</v>
      </c>
      <c r="B6" s="168" t="s">
        <v>145</v>
      </c>
      <c r="C6" s="168" t="s">
        <v>168</v>
      </c>
      <c r="D6" s="168" t="s">
        <v>169</v>
      </c>
      <c r="E6" s="168" t="s">
        <v>170</v>
      </c>
    </row>
    <row r="7" spans="1:8" x14ac:dyDescent="0.3">
      <c r="A7" s="168"/>
      <c r="B7" s="168"/>
      <c r="C7" s="168"/>
      <c r="D7" s="168"/>
      <c r="E7" s="168"/>
    </row>
    <row r="8" spans="1:8" x14ac:dyDescent="0.3">
      <c r="A8" s="38">
        <v>1</v>
      </c>
      <c r="B8" s="38">
        <v>2</v>
      </c>
      <c r="C8" s="38">
        <v>3</v>
      </c>
      <c r="D8" s="38">
        <v>4</v>
      </c>
      <c r="E8" s="38">
        <v>5</v>
      </c>
    </row>
    <row r="9" spans="1:8" ht="60" customHeight="1" x14ac:dyDescent="0.3">
      <c r="A9" s="39" t="s">
        <v>146</v>
      </c>
      <c r="B9" s="39" t="s">
        <v>147</v>
      </c>
      <c r="C9" s="40">
        <f>C10</f>
        <v>2747.9000000000015</v>
      </c>
      <c r="D9" s="40">
        <f>D10</f>
        <v>0</v>
      </c>
      <c r="E9" s="40">
        <f>E10</f>
        <v>0</v>
      </c>
      <c r="H9" s="154"/>
    </row>
    <row r="10" spans="1:8" ht="43.2" customHeight="1" x14ac:dyDescent="0.3">
      <c r="A10" s="33" t="s">
        <v>148</v>
      </c>
      <c r="B10" s="33" t="s">
        <v>149</v>
      </c>
      <c r="C10" s="40">
        <f>-C11+C18</f>
        <v>2747.9000000000015</v>
      </c>
      <c r="D10" s="40">
        <f>D11-D18</f>
        <v>0</v>
      </c>
      <c r="E10" s="40">
        <f>E11-E18</f>
        <v>0</v>
      </c>
    </row>
    <row r="11" spans="1:8" ht="42" customHeight="1" x14ac:dyDescent="0.3">
      <c r="A11" s="33" t="s">
        <v>150</v>
      </c>
      <c r="B11" s="33" t="s">
        <v>151</v>
      </c>
      <c r="C11" s="41">
        <f>C14</f>
        <v>22253.9</v>
      </c>
      <c r="D11" s="41">
        <f>D14</f>
        <v>18737.099999999999</v>
      </c>
      <c r="E11" s="41">
        <f>E14</f>
        <v>21023.3</v>
      </c>
    </row>
    <row r="12" spans="1:8" ht="41.4" customHeight="1" x14ac:dyDescent="0.3">
      <c r="A12" s="33" t="s">
        <v>152</v>
      </c>
      <c r="B12" s="33" t="s">
        <v>153</v>
      </c>
      <c r="C12" s="41">
        <f>C14</f>
        <v>22253.9</v>
      </c>
      <c r="D12" s="41">
        <f>D14</f>
        <v>18737.099999999999</v>
      </c>
      <c r="E12" s="41">
        <f>E14</f>
        <v>21023.3</v>
      </c>
    </row>
    <row r="13" spans="1:8" ht="45.6" customHeight="1" x14ac:dyDescent="0.3">
      <c r="A13" s="33" t="s">
        <v>154</v>
      </c>
      <c r="B13" s="33" t="s">
        <v>155</v>
      </c>
      <c r="C13" s="41">
        <f>C14</f>
        <v>22253.9</v>
      </c>
      <c r="D13" s="41">
        <f>D14</f>
        <v>18737.099999999999</v>
      </c>
      <c r="E13" s="41">
        <f>E14</f>
        <v>21023.3</v>
      </c>
    </row>
    <row r="14" spans="1:8" ht="44.4" customHeight="1" x14ac:dyDescent="0.3">
      <c r="A14" s="33" t="s">
        <v>156</v>
      </c>
      <c r="B14" s="33" t="s">
        <v>157</v>
      </c>
      <c r="C14" s="41">
        <f>'прил 1'!F10</f>
        <v>22253.9</v>
      </c>
      <c r="D14" s="41">
        <v>18737.099999999999</v>
      </c>
      <c r="E14" s="41">
        <v>21023.3</v>
      </c>
    </row>
    <row r="15" spans="1:8" ht="36.6" customHeight="1" x14ac:dyDescent="0.3">
      <c r="A15" s="33" t="s">
        <v>158</v>
      </c>
      <c r="B15" s="33" t="s">
        <v>159</v>
      </c>
      <c r="C15" s="41">
        <f>C18</f>
        <v>25001.800000000003</v>
      </c>
      <c r="D15" s="41">
        <f>D18</f>
        <v>18737.099999999999</v>
      </c>
      <c r="E15" s="41">
        <f>E18</f>
        <v>21023.3</v>
      </c>
    </row>
    <row r="16" spans="1:8" ht="42.6" customHeight="1" x14ac:dyDescent="0.3">
      <c r="A16" s="33" t="s">
        <v>160</v>
      </c>
      <c r="B16" s="33" t="s">
        <v>161</v>
      </c>
      <c r="C16" s="41">
        <f>C18</f>
        <v>25001.800000000003</v>
      </c>
      <c r="D16" s="41">
        <f>D18</f>
        <v>18737.099999999999</v>
      </c>
      <c r="E16" s="41">
        <f>E18</f>
        <v>21023.3</v>
      </c>
    </row>
    <row r="17" spans="1:5" ht="42" customHeight="1" x14ac:dyDescent="0.3">
      <c r="A17" s="33" t="s">
        <v>162</v>
      </c>
      <c r="B17" s="33" t="s">
        <v>163</v>
      </c>
      <c r="C17" s="41">
        <f>C18</f>
        <v>25001.800000000003</v>
      </c>
      <c r="D17" s="41">
        <f>D18</f>
        <v>18737.099999999999</v>
      </c>
      <c r="E17" s="41">
        <f>E18</f>
        <v>21023.3</v>
      </c>
    </row>
    <row r="18" spans="1:5" ht="44.4" customHeight="1" x14ac:dyDescent="0.3">
      <c r="A18" s="33" t="s">
        <v>164</v>
      </c>
      <c r="B18" s="33" t="s">
        <v>165</v>
      </c>
      <c r="C18" s="41">
        <f>'приложение 3'!F8</f>
        <v>25001.800000000003</v>
      </c>
      <c r="D18" s="41">
        <v>18737.099999999999</v>
      </c>
      <c r="E18" s="41">
        <v>21023.3</v>
      </c>
    </row>
    <row r="19" spans="1:5" ht="15.6" customHeight="1" x14ac:dyDescent="0.3">
      <c r="A19" s="36"/>
    </row>
    <row r="20" spans="1:5" x14ac:dyDescent="0.3">
      <c r="A20" s="92" t="s">
        <v>174</v>
      </c>
      <c r="D20" s="164" t="s">
        <v>175</v>
      </c>
      <c r="E20" s="164"/>
    </row>
  </sheetData>
  <mergeCells count="9">
    <mergeCell ref="D20:E20"/>
    <mergeCell ref="B2:E2"/>
    <mergeCell ref="B1:E1"/>
    <mergeCell ref="A4:E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view="pageBreakPreview" topLeftCell="A41" zoomScaleNormal="100" zoomScaleSheetLayoutView="100" workbookViewId="0">
      <selection activeCell="G47" sqref="G47"/>
    </sheetView>
  </sheetViews>
  <sheetFormatPr defaultColWidth="9.109375" defaultRowHeight="13.2" x14ac:dyDescent="0.25"/>
  <cols>
    <col min="1" max="1" width="65.33203125" style="1" customWidth="1"/>
    <col min="2" max="2" width="9.5546875" style="1" customWidth="1"/>
    <col min="3" max="3" width="10.44140625" style="1" customWidth="1"/>
    <col min="4" max="4" width="13.5546875" style="1" customWidth="1"/>
    <col min="5" max="5" width="9.109375" style="1" customWidth="1"/>
    <col min="6" max="6" width="16.6640625" style="73" customWidth="1"/>
    <col min="7" max="7" width="13.33203125" style="47" customWidth="1"/>
    <col min="8" max="8" width="14" style="47" customWidth="1"/>
    <col min="9" max="9" width="9.109375" style="1"/>
    <col min="10" max="10" width="13.109375" style="1" customWidth="1"/>
    <col min="11" max="16384" width="9.109375" style="1"/>
  </cols>
  <sheetData>
    <row r="1" spans="1:12" x14ac:dyDescent="0.25">
      <c r="F1" s="46"/>
      <c r="H1" s="46" t="s">
        <v>97</v>
      </c>
    </row>
    <row r="2" spans="1:12" ht="136.19999999999999" customHeight="1" x14ac:dyDescent="0.25">
      <c r="A2" s="48"/>
      <c r="B2" s="48"/>
      <c r="C2" s="48"/>
      <c r="D2" s="48"/>
      <c r="E2" s="157" t="s">
        <v>310</v>
      </c>
      <c r="F2" s="157"/>
      <c r="G2" s="157"/>
      <c r="H2" s="157"/>
    </row>
    <row r="3" spans="1:12" ht="15.6" x14ac:dyDescent="0.25">
      <c r="A3" s="169"/>
      <c r="B3" s="169"/>
      <c r="C3" s="169"/>
      <c r="D3" s="169"/>
      <c r="E3" s="169"/>
      <c r="F3" s="169"/>
    </row>
    <row r="4" spans="1:12" ht="81.599999999999994" customHeight="1" x14ac:dyDescent="0.25">
      <c r="A4" s="170" t="s">
        <v>167</v>
      </c>
      <c r="B4" s="170"/>
      <c r="C4" s="170"/>
      <c r="D4" s="170"/>
      <c r="E4" s="170"/>
      <c r="F4" s="170"/>
      <c r="G4" s="170"/>
      <c r="H4" s="170"/>
    </row>
    <row r="5" spans="1:12" x14ac:dyDescent="0.25">
      <c r="F5" s="49" t="s">
        <v>0</v>
      </c>
    </row>
    <row r="6" spans="1:12" s="3" customFormat="1" ht="15.6" x14ac:dyDescent="0.25">
      <c r="A6" s="50" t="s">
        <v>1</v>
      </c>
      <c r="B6" s="50" t="s">
        <v>2</v>
      </c>
      <c r="C6" s="50" t="s">
        <v>3</v>
      </c>
      <c r="D6" s="51" t="s">
        <v>4</v>
      </c>
      <c r="E6" s="50" t="s">
        <v>5</v>
      </c>
      <c r="F6" s="52" t="s">
        <v>168</v>
      </c>
      <c r="G6" s="52" t="s">
        <v>169</v>
      </c>
      <c r="H6" s="52" t="s">
        <v>170</v>
      </c>
    </row>
    <row r="7" spans="1:12" s="3" customFormat="1" ht="15.6" x14ac:dyDescent="0.25">
      <c r="A7" s="53">
        <v>1</v>
      </c>
      <c r="B7" s="53">
        <v>2</v>
      </c>
      <c r="C7" s="53">
        <v>3</v>
      </c>
      <c r="D7" s="54">
        <v>4</v>
      </c>
      <c r="E7" s="53">
        <v>5</v>
      </c>
      <c r="F7" s="54">
        <v>6</v>
      </c>
      <c r="G7" s="54">
        <v>7</v>
      </c>
      <c r="H7" s="54">
        <v>8</v>
      </c>
    </row>
    <row r="8" spans="1:12" s="6" customFormat="1" ht="22.2" customHeight="1" x14ac:dyDescent="0.25">
      <c r="A8" s="55" t="s">
        <v>103</v>
      </c>
      <c r="B8" s="43"/>
      <c r="C8" s="43"/>
      <c r="D8" s="56"/>
      <c r="E8" s="43"/>
      <c r="F8" s="57">
        <f>F9+F31+F34+F37+F43+F58+F63+F66+F54</f>
        <v>25001.800000000003</v>
      </c>
      <c r="G8" s="57">
        <f t="shared" ref="G8:H8" si="0">G9+G31+G34+G37+G43+G58+G63+G66+G54</f>
        <v>18737.100000000002</v>
      </c>
      <c r="H8" s="57">
        <f t="shared" si="0"/>
        <v>21023.3</v>
      </c>
      <c r="J8" s="94">
        <f>'прил 4'!G12-F8</f>
        <v>0</v>
      </c>
      <c r="K8" s="94">
        <f>'прил 4'!H12-G8</f>
        <v>0</v>
      </c>
      <c r="L8" s="94">
        <f>'прил 4'!I12-H8</f>
        <v>0</v>
      </c>
    </row>
    <row r="9" spans="1:12" s="6" customFormat="1" ht="31.2" customHeight="1" x14ac:dyDescent="0.25">
      <c r="A9" s="18" t="s">
        <v>82</v>
      </c>
      <c r="B9" s="58" t="s">
        <v>7</v>
      </c>
      <c r="C9" s="58"/>
      <c r="D9" s="59"/>
      <c r="E9" s="58"/>
      <c r="F9" s="60">
        <f>F12+F19+F23+F21+F10</f>
        <v>6759.5000000000009</v>
      </c>
      <c r="G9" s="60">
        <f>G12+G19+G23+G21+G10</f>
        <v>6485.8</v>
      </c>
      <c r="H9" s="60">
        <f>H12+H19+H23+H21+H10</f>
        <v>6543.9000000000005</v>
      </c>
    </row>
    <row r="10" spans="1:12" s="6" customFormat="1" ht="52.2" customHeight="1" x14ac:dyDescent="0.25">
      <c r="A10" s="16" t="s">
        <v>95</v>
      </c>
      <c r="B10" s="58" t="s">
        <v>7</v>
      </c>
      <c r="C10" s="58" t="s">
        <v>34</v>
      </c>
      <c r="D10" s="59"/>
      <c r="E10" s="58"/>
      <c r="F10" s="60">
        <f>F11</f>
        <v>100</v>
      </c>
      <c r="G10" s="60">
        <f t="shared" ref="G10:H10" si="1">G11</f>
        <v>100</v>
      </c>
      <c r="H10" s="60">
        <f t="shared" si="1"/>
        <v>100</v>
      </c>
    </row>
    <row r="11" spans="1:12" s="6" customFormat="1" ht="56.4" customHeight="1" x14ac:dyDescent="0.25">
      <c r="A11" s="16" t="s">
        <v>96</v>
      </c>
      <c r="B11" s="58" t="s">
        <v>7</v>
      </c>
      <c r="C11" s="58" t="s">
        <v>34</v>
      </c>
      <c r="D11" s="59" t="s">
        <v>31</v>
      </c>
      <c r="E11" s="58" t="s">
        <v>14</v>
      </c>
      <c r="F11" s="60">
        <v>100</v>
      </c>
      <c r="G11" s="60">
        <v>100</v>
      </c>
      <c r="H11" s="60">
        <v>100</v>
      </c>
    </row>
    <row r="12" spans="1:12" s="6" customFormat="1" ht="62.4" customHeight="1" x14ac:dyDescent="0.25">
      <c r="A12" s="16" t="s">
        <v>10</v>
      </c>
      <c r="B12" s="61" t="s">
        <v>7</v>
      </c>
      <c r="C12" s="61" t="s">
        <v>11</v>
      </c>
      <c r="D12" s="61"/>
      <c r="E12" s="61"/>
      <c r="F12" s="60">
        <f>SUM(F13:F18)</f>
        <v>6238.8</v>
      </c>
      <c r="G12" s="60">
        <f t="shared" ref="G12:H12" si="2">SUM(G13:G18)</f>
        <v>6211.1</v>
      </c>
      <c r="H12" s="60">
        <f t="shared" si="2"/>
        <v>6269.2000000000007</v>
      </c>
    </row>
    <row r="13" spans="1:12" s="6" customFormat="1" ht="86.4" customHeight="1" x14ac:dyDescent="0.25">
      <c r="A13" s="16" t="s">
        <v>56</v>
      </c>
      <c r="B13" s="61" t="s">
        <v>7</v>
      </c>
      <c r="C13" s="61" t="s">
        <v>11</v>
      </c>
      <c r="D13" s="61" t="s">
        <v>12</v>
      </c>
      <c r="E13" s="61" t="s">
        <v>9</v>
      </c>
      <c r="F13" s="60">
        <v>5606.7</v>
      </c>
      <c r="G13" s="60">
        <f>4138.5+289.6+1249.8</f>
        <v>5677.9000000000005</v>
      </c>
      <c r="H13" s="60">
        <f>4182.5+289.6+1263.1</f>
        <v>5735.2000000000007</v>
      </c>
    </row>
    <row r="14" spans="1:12" s="6" customFormat="1" ht="90" customHeight="1" x14ac:dyDescent="0.25">
      <c r="A14" s="16" t="s">
        <v>57</v>
      </c>
      <c r="B14" s="61" t="s">
        <v>7</v>
      </c>
      <c r="C14" s="61" t="s">
        <v>11</v>
      </c>
      <c r="D14" s="61" t="s">
        <v>13</v>
      </c>
      <c r="E14" s="61" t="s">
        <v>14</v>
      </c>
      <c r="F14" s="60">
        <v>580.79999999999995</v>
      </c>
      <c r="G14" s="60">
        <f>94.7+140.6+3+3.2+20+4.5+34.8+17+31.2+124.3+10+0.1</f>
        <v>483.40000000000003</v>
      </c>
      <c r="H14" s="60">
        <f>98.5+147.5+3+3.2+20+4.5+36.2+32+129.3+10</f>
        <v>484.2</v>
      </c>
    </row>
    <row r="15" spans="1:12" s="6" customFormat="1" ht="53.4" customHeight="1" x14ac:dyDescent="0.25">
      <c r="A15" s="16" t="s">
        <v>171</v>
      </c>
      <c r="B15" s="61" t="s">
        <v>7</v>
      </c>
      <c r="C15" s="61" t="s">
        <v>11</v>
      </c>
      <c r="D15" s="61" t="s">
        <v>16</v>
      </c>
      <c r="E15" s="61" t="s">
        <v>9</v>
      </c>
      <c r="F15" s="60">
        <v>8.8000000000000007</v>
      </c>
      <c r="G15" s="60">
        <v>8.8000000000000007</v>
      </c>
      <c r="H15" s="60">
        <v>8.8000000000000007</v>
      </c>
    </row>
    <row r="16" spans="1:12" s="6" customFormat="1" ht="128.4" customHeight="1" x14ac:dyDescent="0.25">
      <c r="A16" s="16" t="s">
        <v>18</v>
      </c>
      <c r="B16" s="61" t="s">
        <v>7</v>
      </c>
      <c r="C16" s="61" t="s">
        <v>11</v>
      </c>
      <c r="D16" s="61" t="s">
        <v>19</v>
      </c>
      <c r="E16" s="61" t="s">
        <v>17</v>
      </c>
      <c r="F16" s="60">
        <v>41.3</v>
      </c>
      <c r="G16" s="60">
        <v>39.799999999999997</v>
      </c>
      <c r="H16" s="60">
        <v>39.799999999999997</v>
      </c>
    </row>
    <row r="17" spans="1:8" s="6" customFormat="1" ht="75.599999999999994" customHeight="1" x14ac:dyDescent="0.25">
      <c r="A17" s="16" t="s">
        <v>58</v>
      </c>
      <c r="B17" s="61" t="s">
        <v>7</v>
      </c>
      <c r="C17" s="61" t="s">
        <v>11</v>
      </c>
      <c r="D17" s="61" t="s">
        <v>13</v>
      </c>
      <c r="E17" s="61" t="s">
        <v>15</v>
      </c>
      <c r="F17" s="60">
        <v>1</v>
      </c>
      <c r="G17" s="60">
        <v>1</v>
      </c>
      <c r="H17" s="60">
        <v>1</v>
      </c>
    </row>
    <row r="18" spans="1:8" s="6" customFormat="1" ht="91.2" customHeight="1" x14ac:dyDescent="0.25">
      <c r="A18" s="16" t="s">
        <v>59</v>
      </c>
      <c r="B18" s="61" t="s">
        <v>7</v>
      </c>
      <c r="C18" s="61" t="s">
        <v>11</v>
      </c>
      <c r="D18" s="61" t="s">
        <v>55</v>
      </c>
      <c r="E18" s="61" t="s">
        <v>14</v>
      </c>
      <c r="F18" s="60">
        <v>0.2</v>
      </c>
      <c r="G18" s="60">
        <v>0.2</v>
      </c>
      <c r="H18" s="60">
        <v>0.2</v>
      </c>
    </row>
    <row r="19" spans="1:8" s="6" customFormat="1" ht="36" customHeight="1" x14ac:dyDescent="0.25">
      <c r="A19" s="16" t="s">
        <v>20</v>
      </c>
      <c r="B19" s="61" t="s">
        <v>7</v>
      </c>
      <c r="C19" s="61" t="s">
        <v>21</v>
      </c>
      <c r="D19" s="61"/>
      <c r="E19" s="61"/>
      <c r="F19" s="60">
        <f>F20</f>
        <v>37.6</v>
      </c>
      <c r="G19" s="60">
        <f t="shared" ref="G19:H19" si="3">G20</f>
        <v>36</v>
      </c>
      <c r="H19" s="60">
        <f t="shared" si="3"/>
        <v>36</v>
      </c>
    </row>
    <row r="20" spans="1:8" s="6" customFormat="1" ht="90" customHeight="1" x14ac:dyDescent="0.25">
      <c r="A20" s="16" t="s">
        <v>60</v>
      </c>
      <c r="B20" s="61" t="s">
        <v>7</v>
      </c>
      <c r="C20" s="61" t="s">
        <v>21</v>
      </c>
      <c r="D20" s="61" t="s">
        <v>22</v>
      </c>
      <c r="E20" s="61" t="s">
        <v>17</v>
      </c>
      <c r="F20" s="60">
        <v>37.6</v>
      </c>
      <c r="G20" s="60">
        <v>36</v>
      </c>
      <c r="H20" s="60">
        <v>36</v>
      </c>
    </row>
    <row r="21" spans="1:8" s="6" customFormat="1" ht="30.6" hidden="1" customHeight="1" x14ac:dyDescent="0.25">
      <c r="A21" s="16" t="s">
        <v>23</v>
      </c>
      <c r="B21" s="61" t="s">
        <v>7</v>
      </c>
      <c r="C21" s="61" t="s">
        <v>24</v>
      </c>
      <c r="D21" s="61"/>
      <c r="E21" s="61"/>
      <c r="F21" s="60">
        <f>F22</f>
        <v>0</v>
      </c>
      <c r="G21" s="60">
        <f t="shared" ref="G21:H21" si="4">G22</f>
        <v>0</v>
      </c>
      <c r="H21" s="60">
        <f t="shared" si="4"/>
        <v>0</v>
      </c>
    </row>
    <row r="22" spans="1:8" s="6" customFormat="1" ht="51" hidden="1" customHeight="1" x14ac:dyDescent="0.25">
      <c r="A22" s="16" t="s">
        <v>61</v>
      </c>
      <c r="B22" s="61" t="s">
        <v>7</v>
      </c>
      <c r="C22" s="61" t="s">
        <v>24</v>
      </c>
      <c r="D22" s="61" t="s">
        <v>31</v>
      </c>
      <c r="E22" s="61" t="s">
        <v>25</v>
      </c>
      <c r="F22" s="60"/>
      <c r="G22" s="60"/>
      <c r="H22" s="60"/>
    </row>
    <row r="23" spans="1:8" s="6" customFormat="1" ht="28.8" customHeight="1" x14ac:dyDescent="0.25">
      <c r="A23" s="16" t="s">
        <v>26</v>
      </c>
      <c r="B23" s="61" t="s">
        <v>7</v>
      </c>
      <c r="C23" s="61" t="s">
        <v>27</v>
      </c>
      <c r="D23" s="61"/>
      <c r="E23" s="61"/>
      <c r="F23" s="60">
        <f>SUM(F24:F30)</f>
        <v>383.1</v>
      </c>
      <c r="G23" s="60">
        <f>SUM(G24:G30)</f>
        <v>138.69999999999999</v>
      </c>
      <c r="H23" s="60">
        <f>SUM(H24:H30)</f>
        <v>138.69999999999999</v>
      </c>
    </row>
    <row r="24" spans="1:8" s="6" customFormat="1" ht="87" customHeight="1" x14ac:dyDescent="0.25">
      <c r="A24" s="16" t="s">
        <v>62</v>
      </c>
      <c r="B24" s="61" t="s">
        <v>7</v>
      </c>
      <c r="C24" s="61" t="s">
        <v>27</v>
      </c>
      <c r="D24" s="61" t="s">
        <v>13</v>
      </c>
      <c r="E24" s="61" t="s">
        <v>14</v>
      </c>
      <c r="F24" s="60">
        <f>68.5+12.3</f>
        <v>80.8</v>
      </c>
      <c r="G24" s="60">
        <v>8.8000000000000007</v>
      </c>
      <c r="H24" s="60">
        <v>8.8000000000000007</v>
      </c>
    </row>
    <row r="25" spans="1:8" s="6" customFormat="1" ht="78.599999999999994" customHeight="1" x14ac:dyDescent="0.25">
      <c r="A25" s="16" t="s">
        <v>63</v>
      </c>
      <c r="B25" s="61" t="s">
        <v>7</v>
      </c>
      <c r="C25" s="61" t="s">
        <v>27</v>
      </c>
      <c r="D25" s="61" t="s">
        <v>13</v>
      </c>
      <c r="E25" s="61" t="s">
        <v>15</v>
      </c>
      <c r="F25" s="60">
        <v>7.1</v>
      </c>
      <c r="G25" s="60">
        <v>7.1</v>
      </c>
      <c r="H25" s="60">
        <v>7.1</v>
      </c>
    </row>
    <row r="26" spans="1:8" s="6" customFormat="1" ht="111" customHeight="1" x14ac:dyDescent="0.25">
      <c r="A26" s="16" t="s">
        <v>91</v>
      </c>
      <c r="B26" s="58" t="s">
        <v>7</v>
      </c>
      <c r="C26" s="58" t="s">
        <v>27</v>
      </c>
      <c r="D26" s="62" t="s">
        <v>28</v>
      </c>
      <c r="E26" s="58" t="s">
        <v>14</v>
      </c>
      <c r="F26" s="60">
        <v>50</v>
      </c>
      <c r="G26" s="60">
        <v>25</v>
      </c>
      <c r="H26" s="60">
        <v>25</v>
      </c>
    </row>
    <row r="27" spans="1:8" s="6" customFormat="1" ht="87.6" customHeight="1" x14ac:dyDescent="0.25">
      <c r="A27" s="16" t="s">
        <v>81</v>
      </c>
      <c r="B27" s="58" t="s">
        <v>7</v>
      </c>
      <c r="C27" s="58" t="s">
        <v>27</v>
      </c>
      <c r="D27" s="62" t="s">
        <v>29</v>
      </c>
      <c r="E27" s="58" t="s">
        <v>17</v>
      </c>
      <c r="F27" s="60">
        <f>53.8+1.1</f>
        <v>54.9</v>
      </c>
      <c r="G27" s="60">
        <v>53.8</v>
      </c>
      <c r="H27" s="60">
        <v>53.8</v>
      </c>
    </row>
    <row r="28" spans="1:8" s="6" customFormat="1" ht="100.8" customHeight="1" x14ac:dyDescent="0.25">
      <c r="A28" s="16" t="s">
        <v>64</v>
      </c>
      <c r="B28" s="58" t="s">
        <v>7</v>
      </c>
      <c r="C28" s="58" t="s">
        <v>27</v>
      </c>
      <c r="D28" s="62" t="s">
        <v>30</v>
      </c>
      <c r="E28" s="58" t="s">
        <v>17</v>
      </c>
      <c r="F28" s="60">
        <f>24+0.5</f>
        <v>24.5</v>
      </c>
      <c r="G28" s="60">
        <v>24</v>
      </c>
      <c r="H28" s="60">
        <v>24</v>
      </c>
    </row>
    <row r="29" spans="1:8" s="6" customFormat="1" ht="69.599999999999994" customHeight="1" x14ac:dyDescent="0.25">
      <c r="A29" s="16" t="s">
        <v>65</v>
      </c>
      <c r="B29" s="58" t="s">
        <v>7</v>
      </c>
      <c r="C29" s="58" t="s">
        <v>27</v>
      </c>
      <c r="D29" s="62" t="s">
        <v>31</v>
      </c>
      <c r="E29" s="58" t="s">
        <v>14</v>
      </c>
      <c r="F29" s="60">
        <v>145.80000000000001</v>
      </c>
      <c r="G29" s="60">
        <v>0</v>
      </c>
      <c r="H29" s="60">
        <v>0</v>
      </c>
    </row>
    <row r="30" spans="1:8" s="6" customFormat="1" ht="47.4" customHeight="1" x14ac:dyDescent="0.25">
      <c r="A30" s="16" t="s">
        <v>66</v>
      </c>
      <c r="B30" s="58" t="s">
        <v>7</v>
      </c>
      <c r="C30" s="58" t="s">
        <v>27</v>
      </c>
      <c r="D30" s="62" t="s">
        <v>31</v>
      </c>
      <c r="E30" s="58" t="s">
        <v>15</v>
      </c>
      <c r="F30" s="60">
        <v>20</v>
      </c>
      <c r="G30" s="60">
        <v>20</v>
      </c>
      <c r="H30" s="60">
        <v>20</v>
      </c>
    </row>
    <row r="31" spans="1:8" s="6" customFormat="1" ht="26.25" customHeight="1" x14ac:dyDescent="0.25">
      <c r="A31" s="16" t="s">
        <v>32</v>
      </c>
      <c r="B31" s="58" t="s">
        <v>8</v>
      </c>
      <c r="C31" s="58"/>
      <c r="D31" s="62"/>
      <c r="E31" s="61"/>
      <c r="F31" s="60">
        <f>F32</f>
        <v>192.7</v>
      </c>
      <c r="G31" s="60">
        <f t="shared" ref="G31:H32" si="5">G32</f>
        <v>191.6</v>
      </c>
      <c r="H31" s="60">
        <f t="shared" si="5"/>
        <v>198.5</v>
      </c>
    </row>
    <row r="32" spans="1:8" s="6" customFormat="1" ht="23.25" customHeight="1" x14ac:dyDescent="0.25">
      <c r="A32" s="16" t="s">
        <v>33</v>
      </c>
      <c r="B32" s="58" t="s">
        <v>8</v>
      </c>
      <c r="C32" s="58" t="s">
        <v>34</v>
      </c>
      <c r="D32" s="62"/>
      <c r="E32" s="58"/>
      <c r="F32" s="60">
        <f>F33</f>
        <v>192.7</v>
      </c>
      <c r="G32" s="60">
        <f t="shared" si="5"/>
        <v>191.6</v>
      </c>
      <c r="H32" s="60">
        <f t="shared" si="5"/>
        <v>198.5</v>
      </c>
    </row>
    <row r="33" spans="1:11" s="6" customFormat="1" ht="57" customHeight="1" x14ac:dyDescent="0.25">
      <c r="A33" s="16" t="s">
        <v>67</v>
      </c>
      <c r="B33" s="58" t="s">
        <v>8</v>
      </c>
      <c r="C33" s="58" t="s">
        <v>34</v>
      </c>
      <c r="D33" s="62" t="s">
        <v>68</v>
      </c>
      <c r="E33" s="58" t="s">
        <v>9</v>
      </c>
      <c r="F33" s="60">
        <v>192.7</v>
      </c>
      <c r="G33" s="60">
        <v>191.6</v>
      </c>
      <c r="H33" s="60">
        <v>198.5</v>
      </c>
      <c r="J33" s="63"/>
      <c r="K33" s="63"/>
    </row>
    <row r="34" spans="1:11" s="6" customFormat="1" ht="25.8" customHeight="1" x14ac:dyDescent="0.25">
      <c r="A34" s="16" t="s">
        <v>35</v>
      </c>
      <c r="B34" s="58" t="s">
        <v>34</v>
      </c>
      <c r="C34" s="58"/>
      <c r="D34" s="62"/>
      <c r="E34" s="58"/>
      <c r="F34" s="60">
        <f>F35</f>
        <v>49.1</v>
      </c>
      <c r="G34" s="60">
        <f t="shared" ref="G34:H35" si="6">G35</f>
        <v>5</v>
      </c>
      <c r="H34" s="60">
        <f t="shared" si="6"/>
        <v>5</v>
      </c>
      <c r="J34" s="11"/>
    </row>
    <row r="35" spans="1:11" s="6" customFormat="1" ht="30" customHeight="1" x14ac:dyDescent="0.3">
      <c r="A35" s="16" t="s">
        <v>86</v>
      </c>
      <c r="B35" s="58" t="s">
        <v>34</v>
      </c>
      <c r="C35" s="58" t="s">
        <v>37</v>
      </c>
      <c r="D35" s="62"/>
      <c r="E35" s="58"/>
      <c r="F35" s="60">
        <f>F36</f>
        <v>49.1</v>
      </c>
      <c r="G35" s="60">
        <f t="shared" si="6"/>
        <v>5</v>
      </c>
      <c r="H35" s="60">
        <f t="shared" si="6"/>
        <v>5</v>
      </c>
      <c r="J35" s="12"/>
    </row>
    <row r="36" spans="1:11" s="6" customFormat="1" ht="90" customHeight="1" x14ac:dyDescent="0.25">
      <c r="A36" s="16" t="s">
        <v>89</v>
      </c>
      <c r="B36" s="58" t="s">
        <v>34</v>
      </c>
      <c r="C36" s="58" t="s">
        <v>37</v>
      </c>
      <c r="D36" s="62" t="s">
        <v>90</v>
      </c>
      <c r="E36" s="58" t="s">
        <v>14</v>
      </c>
      <c r="F36" s="60">
        <v>49.1</v>
      </c>
      <c r="G36" s="60">
        <v>5</v>
      </c>
      <c r="H36" s="60">
        <v>5</v>
      </c>
    </row>
    <row r="37" spans="1:11" s="6" customFormat="1" ht="28.8" customHeight="1" x14ac:dyDescent="0.25">
      <c r="A37" s="16" t="s">
        <v>38</v>
      </c>
      <c r="B37" s="58" t="s">
        <v>11</v>
      </c>
      <c r="C37" s="58"/>
      <c r="D37" s="62"/>
      <c r="E37" s="58"/>
      <c r="F37" s="60">
        <f>F38+F41</f>
        <v>3858.5</v>
      </c>
      <c r="G37" s="60">
        <f>G38+G41</f>
        <v>4261.8</v>
      </c>
      <c r="H37" s="60">
        <f>H38+H41</f>
        <v>5882.6</v>
      </c>
    </row>
    <row r="38" spans="1:11" s="6" customFormat="1" ht="29.4" customHeight="1" x14ac:dyDescent="0.25">
      <c r="A38" s="16" t="s">
        <v>83</v>
      </c>
      <c r="B38" s="58" t="s">
        <v>11</v>
      </c>
      <c r="C38" s="58" t="s">
        <v>36</v>
      </c>
      <c r="D38" s="62"/>
      <c r="E38" s="58"/>
      <c r="F38" s="60">
        <f>F39+F40</f>
        <v>3793.5</v>
      </c>
      <c r="G38" s="60">
        <f t="shared" ref="G38:H38" si="7">G39+G40</f>
        <v>4249.8</v>
      </c>
      <c r="H38" s="60">
        <f t="shared" si="7"/>
        <v>5882.6</v>
      </c>
    </row>
    <row r="39" spans="1:11" s="6" customFormat="1" ht="88.5" customHeight="1" x14ac:dyDescent="0.25">
      <c r="A39" s="16" t="s">
        <v>172</v>
      </c>
      <c r="B39" s="58" t="s">
        <v>11</v>
      </c>
      <c r="C39" s="58" t="s">
        <v>36</v>
      </c>
      <c r="D39" s="62" t="s">
        <v>92</v>
      </c>
      <c r="E39" s="58" t="s">
        <v>14</v>
      </c>
      <c r="F39" s="60">
        <f>23.6+289.9</f>
        <v>313.5</v>
      </c>
      <c r="G39" s="60">
        <f>304.4+24.7</f>
        <v>329.09999999999997</v>
      </c>
      <c r="H39" s="60">
        <f>1814.7+147.2</f>
        <v>1961.9</v>
      </c>
    </row>
    <row r="40" spans="1:11" s="6" customFormat="1" ht="90.6" customHeight="1" x14ac:dyDescent="0.25">
      <c r="A40" s="16" t="s">
        <v>173</v>
      </c>
      <c r="B40" s="58" t="s">
        <v>11</v>
      </c>
      <c r="C40" s="58" t="s">
        <v>36</v>
      </c>
      <c r="D40" s="62" t="s">
        <v>93</v>
      </c>
      <c r="E40" s="58" t="s">
        <v>14</v>
      </c>
      <c r="F40" s="60">
        <v>3480</v>
      </c>
      <c r="G40" s="60">
        <v>3920.7</v>
      </c>
      <c r="H40" s="60">
        <v>3920.7</v>
      </c>
    </row>
    <row r="41" spans="1:11" s="6" customFormat="1" ht="27.6" customHeight="1" x14ac:dyDescent="0.25">
      <c r="A41" s="16" t="s">
        <v>94</v>
      </c>
      <c r="B41" s="58" t="s">
        <v>11</v>
      </c>
      <c r="C41" s="58" t="s">
        <v>39</v>
      </c>
      <c r="D41" s="62"/>
      <c r="E41" s="58"/>
      <c r="F41" s="60">
        <f>F42</f>
        <v>65</v>
      </c>
      <c r="G41" s="60">
        <f t="shared" ref="G41:H41" si="8">G42</f>
        <v>12</v>
      </c>
      <c r="H41" s="60">
        <f t="shared" si="8"/>
        <v>0</v>
      </c>
    </row>
    <row r="42" spans="1:11" s="6" customFormat="1" ht="76.2" customHeight="1" x14ac:dyDescent="0.25">
      <c r="A42" s="16" t="s">
        <v>99</v>
      </c>
      <c r="B42" s="58" t="s">
        <v>11</v>
      </c>
      <c r="C42" s="58" t="s">
        <v>39</v>
      </c>
      <c r="D42" s="62" t="s">
        <v>98</v>
      </c>
      <c r="E42" s="58" t="s">
        <v>14</v>
      </c>
      <c r="F42" s="60">
        <v>65</v>
      </c>
      <c r="G42" s="60">
        <v>12</v>
      </c>
      <c r="H42" s="60">
        <v>0</v>
      </c>
    </row>
    <row r="43" spans="1:11" s="8" customFormat="1" ht="21.75" customHeight="1" x14ac:dyDescent="0.25">
      <c r="A43" s="16" t="s">
        <v>69</v>
      </c>
      <c r="B43" s="58" t="s">
        <v>40</v>
      </c>
      <c r="C43" s="58"/>
      <c r="D43" s="62"/>
      <c r="E43" s="58"/>
      <c r="F43" s="60">
        <f>F48+F44+F46</f>
        <v>6645.2</v>
      </c>
      <c r="G43" s="60">
        <f t="shared" ref="G43:H43" si="9">G48+G44</f>
        <v>2203.1</v>
      </c>
      <c r="H43" s="60">
        <f t="shared" si="9"/>
        <v>2487.4</v>
      </c>
    </row>
    <row r="44" spans="1:11" s="8" customFormat="1" ht="21.75" customHeight="1" x14ac:dyDescent="0.25">
      <c r="A44" s="16" t="s">
        <v>189</v>
      </c>
      <c r="B44" s="58" t="s">
        <v>40</v>
      </c>
      <c r="C44" s="58" t="s">
        <v>7</v>
      </c>
      <c r="D44" s="62"/>
      <c r="E44" s="58"/>
      <c r="F44" s="60">
        <f>F45</f>
        <v>550</v>
      </c>
      <c r="G44" s="60">
        <f t="shared" ref="G44:H44" si="10">G45</f>
        <v>0</v>
      </c>
      <c r="H44" s="60">
        <f t="shared" si="10"/>
        <v>0</v>
      </c>
    </row>
    <row r="45" spans="1:11" s="8" customFormat="1" ht="62.4" customHeight="1" x14ac:dyDescent="0.25">
      <c r="A45" s="16" t="s">
        <v>65</v>
      </c>
      <c r="B45" s="58" t="s">
        <v>40</v>
      </c>
      <c r="C45" s="58" t="s">
        <v>7</v>
      </c>
      <c r="D45" s="62" t="s">
        <v>31</v>
      </c>
      <c r="E45" s="58" t="s">
        <v>14</v>
      </c>
      <c r="F45" s="60">
        <v>550</v>
      </c>
      <c r="G45" s="60">
        <v>0</v>
      </c>
      <c r="H45" s="60">
        <v>0</v>
      </c>
    </row>
    <row r="46" spans="1:11" s="8" customFormat="1" ht="33" customHeight="1" x14ac:dyDescent="0.25">
      <c r="A46" s="16" t="s">
        <v>302</v>
      </c>
      <c r="B46" s="58" t="s">
        <v>40</v>
      </c>
      <c r="C46" s="58" t="s">
        <v>8</v>
      </c>
      <c r="D46" s="62"/>
      <c r="E46" s="58"/>
      <c r="F46" s="60">
        <f>F47</f>
        <v>870</v>
      </c>
      <c r="G46" s="60">
        <f t="shared" ref="G46:H46" si="11">G47</f>
        <v>0</v>
      </c>
      <c r="H46" s="60">
        <f t="shared" si="11"/>
        <v>0</v>
      </c>
    </row>
    <row r="47" spans="1:11" s="8" customFormat="1" ht="80.400000000000006" customHeight="1" x14ac:dyDescent="0.25">
      <c r="A47" s="16" t="s">
        <v>303</v>
      </c>
      <c r="B47" s="58" t="s">
        <v>40</v>
      </c>
      <c r="C47" s="58" t="s">
        <v>8</v>
      </c>
      <c r="D47" s="62" t="s">
        <v>307</v>
      </c>
      <c r="E47" s="58" t="s">
        <v>14</v>
      </c>
      <c r="F47" s="60">
        <v>870</v>
      </c>
      <c r="G47" s="60">
        <v>0</v>
      </c>
      <c r="H47" s="60">
        <v>0</v>
      </c>
    </row>
    <row r="48" spans="1:11" s="8" customFormat="1" ht="24.6" customHeight="1" x14ac:dyDescent="0.25">
      <c r="A48" s="16" t="s">
        <v>41</v>
      </c>
      <c r="B48" s="58" t="s">
        <v>40</v>
      </c>
      <c r="C48" s="58" t="s">
        <v>34</v>
      </c>
      <c r="D48" s="62"/>
      <c r="E48" s="58"/>
      <c r="F48" s="60">
        <f>SUM(F49:F53)</f>
        <v>5225.2</v>
      </c>
      <c r="G48" s="60">
        <f>SUM(G49:G53)</f>
        <v>2203.1</v>
      </c>
      <c r="H48" s="60">
        <f>SUM(H49:H53)</f>
        <v>2487.4</v>
      </c>
    </row>
    <row r="49" spans="1:11" s="8" customFormat="1" ht="63" customHeight="1" x14ac:dyDescent="0.25">
      <c r="A49" s="16" t="s">
        <v>70</v>
      </c>
      <c r="B49" s="58" t="s">
        <v>40</v>
      </c>
      <c r="C49" s="58" t="s">
        <v>34</v>
      </c>
      <c r="D49" s="62" t="s">
        <v>42</v>
      </c>
      <c r="E49" s="58" t="s">
        <v>14</v>
      </c>
      <c r="F49" s="60">
        <v>904.3</v>
      </c>
      <c r="G49" s="60">
        <v>71.900000000000006</v>
      </c>
      <c r="H49" s="60">
        <v>152.5</v>
      </c>
    </row>
    <row r="50" spans="1:11" s="8" customFormat="1" ht="74.400000000000006" customHeight="1" x14ac:dyDescent="0.25">
      <c r="A50" s="16" t="s">
        <v>71</v>
      </c>
      <c r="B50" s="58" t="s">
        <v>40</v>
      </c>
      <c r="C50" s="58" t="s">
        <v>34</v>
      </c>
      <c r="D50" s="62" t="s">
        <v>43</v>
      </c>
      <c r="E50" s="58" t="s">
        <v>14</v>
      </c>
      <c r="F50" s="60">
        <v>1643.4</v>
      </c>
      <c r="G50" s="60">
        <v>0</v>
      </c>
      <c r="H50" s="60">
        <v>0</v>
      </c>
    </row>
    <row r="51" spans="1:11" s="8" customFormat="1" ht="63" customHeight="1" x14ac:dyDescent="0.25">
      <c r="A51" s="16" t="s">
        <v>166</v>
      </c>
      <c r="B51" s="58" t="s">
        <v>40</v>
      </c>
      <c r="C51" s="58" t="s">
        <v>34</v>
      </c>
      <c r="D51" s="62" t="s">
        <v>43</v>
      </c>
      <c r="E51" s="58" t="s">
        <v>15</v>
      </c>
      <c r="F51" s="60">
        <v>4.2</v>
      </c>
      <c r="G51" s="60">
        <v>4.2</v>
      </c>
      <c r="H51" s="60">
        <v>4.2</v>
      </c>
    </row>
    <row r="52" spans="1:11" s="8" customFormat="1" ht="73.8" customHeight="1" x14ac:dyDescent="0.25">
      <c r="A52" s="16" t="s">
        <v>72</v>
      </c>
      <c r="B52" s="58" t="s">
        <v>40</v>
      </c>
      <c r="C52" s="58" t="s">
        <v>34</v>
      </c>
      <c r="D52" s="62" t="s">
        <v>44</v>
      </c>
      <c r="E52" s="58" t="s">
        <v>14</v>
      </c>
      <c r="F52" s="60">
        <v>531.29999999999995</v>
      </c>
      <c r="G52" s="60">
        <v>270.7</v>
      </c>
      <c r="H52" s="60">
        <v>244.3</v>
      </c>
    </row>
    <row r="53" spans="1:11" s="8" customFormat="1" ht="72" customHeight="1" x14ac:dyDescent="0.25">
      <c r="A53" s="16" t="s">
        <v>73</v>
      </c>
      <c r="B53" s="58" t="s">
        <v>40</v>
      </c>
      <c r="C53" s="58" t="s">
        <v>34</v>
      </c>
      <c r="D53" s="62" t="s">
        <v>45</v>
      </c>
      <c r="E53" s="58" t="s">
        <v>14</v>
      </c>
      <c r="F53" s="60">
        <f>2142</f>
        <v>2142</v>
      </c>
      <c r="G53" s="60">
        <v>1856.3</v>
      </c>
      <c r="H53" s="60">
        <v>2086.4</v>
      </c>
    </row>
    <row r="54" spans="1:11" s="8" customFormat="1" ht="24" customHeight="1" x14ac:dyDescent="0.25">
      <c r="A54" s="16" t="s">
        <v>84</v>
      </c>
      <c r="B54" s="58" t="s">
        <v>24</v>
      </c>
      <c r="C54" s="58"/>
      <c r="D54" s="62"/>
      <c r="E54" s="58"/>
      <c r="F54" s="60">
        <f>F55</f>
        <v>63</v>
      </c>
      <c r="G54" s="60">
        <f t="shared" ref="G54:H54" si="12">G55</f>
        <v>0</v>
      </c>
      <c r="H54" s="60">
        <f t="shared" si="12"/>
        <v>20</v>
      </c>
    </row>
    <row r="55" spans="1:11" s="8" customFormat="1" ht="25.8" customHeight="1" x14ac:dyDescent="0.25">
      <c r="A55" s="16" t="s">
        <v>85</v>
      </c>
      <c r="B55" s="58" t="s">
        <v>24</v>
      </c>
      <c r="C55" s="58" t="s">
        <v>40</v>
      </c>
      <c r="D55" s="62"/>
      <c r="E55" s="58"/>
      <c r="F55" s="60">
        <f>F56+F57</f>
        <v>63</v>
      </c>
      <c r="G55" s="60">
        <f t="shared" ref="G55:H55" si="13">G56+G57</f>
        <v>0</v>
      </c>
      <c r="H55" s="60">
        <f t="shared" si="13"/>
        <v>20</v>
      </c>
    </row>
    <row r="56" spans="1:11" s="8" customFormat="1" ht="88.8" customHeight="1" x14ac:dyDescent="0.25">
      <c r="A56" s="16" t="s">
        <v>57</v>
      </c>
      <c r="B56" s="58" t="s">
        <v>24</v>
      </c>
      <c r="C56" s="58" t="s">
        <v>40</v>
      </c>
      <c r="D56" s="62" t="s">
        <v>13</v>
      </c>
      <c r="E56" s="58" t="s">
        <v>14</v>
      </c>
      <c r="F56" s="60">
        <v>60</v>
      </c>
      <c r="G56" s="60">
        <v>0</v>
      </c>
      <c r="H56" s="60">
        <v>20</v>
      </c>
    </row>
    <row r="57" spans="1:11" s="8" customFormat="1" ht="89.4" customHeight="1" x14ac:dyDescent="0.25">
      <c r="A57" s="16" t="s">
        <v>88</v>
      </c>
      <c r="B57" s="58" t="s">
        <v>24</v>
      </c>
      <c r="C57" s="58" t="s">
        <v>40</v>
      </c>
      <c r="D57" s="62" t="s">
        <v>87</v>
      </c>
      <c r="E57" s="58" t="s">
        <v>14</v>
      </c>
      <c r="F57" s="60">
        <v>3</v>
      </c>
      <c r="G57" s="60">
        <v>0</v>
      </c>
      <c r="H57" s="60">
        <v>0</v>
      </c>
    </row>
    <row r="58" spans="1:11" s="8" customFormat="1" ht="28.8" customHeight="1" x14ac:dyDescent="0.25">
      <c r="A58" s="16" t="s">
        <v>47</v>
      </c>
      <c r="B58" s="58" t="s">
        <v>46</v>
      </c>
      <c r="C58" s="58"/>
      <c r="D58" s="62"/>
      <c r="E58" s="58"/>
      <c r="F58" s="60">
        <f>F59</f>
        <v>7172.7</v>
      </c>
      <c r="G58" s="60">
        <f t="shared" ref="G58:H59" si="14">G59</f>
        <v>5191.8</v>
      </c>
      <c r="H58" s="60">
        <f t="shared" si="14"/>
        <v>5487.9</v>
      </c>
    </row>
    <row r="59" spans="1:11" s="8" customFormat="1" ht="25.8" customHeight="1" x14ac:dyDescent="0.25">
      <c r="A59" s="16" t="s">
        <v>74</v>
      </c>
      <c r="B59" s="58" t="s">
        <v>46</v>
      </c>
      <c r="C59" s="58" t="s">
        <v>7</v>
      </c>
      <c r="D59" s="62"/>
      <c r="E59" s="58"/>
      <c r="F59" s="60">
        <f>F60+F61+F62</f>
        <v>7172.7</v>
      </c>
      <c r="G59" s="60">
        <f t="shared" si="14"/>
        <v>5191.8</v>
      </c>
      <c r="H59" s="60">
        <f t="shared" si="14"/>
        <v>5487.9</v>
      </c>
    </row>
    <row r="60" spans="1:11" s="8" customFormat="1" ht="73.2" customHeight="1" x14ac:dyDescent="0.25">
      <c r="A60" s="16" t="s">
        <v>75</v>
      </c>
      <c r="B60" s="58" t="s">
        <v>46</v>
      </c>
      <c r="C60" s="58" t="s">
        <v>7</v>
      </c>
      <c r="D60" s="62" t="s">
        <v>76</v>
      </c>
      <c r="E60" s="58" t="s">
        <v>48</v>
      </c>
      <c r="F60" s="60">
        <v>7010.5</v>
      </c>
      <c r="G60" s="60">
        <v>5191.8</v>
      </c>
      <c r="H60" s="60">
        <v>5487.9</v>
      </c>
      <c r="J60" s="93"/>
      <c r="K60" s="93"/>
    </row>
    <row r="61" spans="1:11" s="8" customFormat="1" ht="85.8" customHeight="1" x14ac:dyDescent="0.25">
      <c r="A61" s="16" t="s">
        <v>301</v>
      </c>
      <c r="B61" s="58" t="s">
        <v>46</v>
      </c>
      <c r="C61" s="58" t="s">
        <v>7</v>
      </c>
      <c r="D61" s="62" t="s">
        <v>192</v>
      </c>
      <c r="E61" s="58" t="s">
        <v>48</v>
      </c>
      <c r="F61" s="60">
        <v>66.5</v>
      </c>
      <c r="G61" s="60">
        <v>0</v>
      </c>
      <c r="H61" s="60">
        <v>0</v>
      </c>
      <c r="J61" s="93"/>
      <c r="K61" s="93"/>
    </row>
    <row r="62" spans="1:11" s="8" customFormat="1" ht="85.8" customHeight="1" x14ac:dyDescent="0.25">
      <c r="A62" s="16" t="s">
        <v>194</v>
      </c>
      <c r="B62" s="58" t="s">
        <v>46</v>
      </c>
      <c r="C62" s="58" t="s">
        <v>7</v>
      </c>
      <c r="D62" s="62" t="s">
        <v>193</v>
      </c>
      <c r="E62" s="58" t="s">
        <v>48</v>
      </c>
      <c r="F62" s="60">
        <v>95.7</v>
      </c>
      <c r="G62" s="60">
        <v>0</v>
      </c>
      <c r="H62" s="60">
        <v>0</v>
      </c>
      <c r="J62" s="93"/>
      <c r="K62" s="93"/>
    </row>
    <row r="63" spans="1:11" s="8" customFormat="1" ht="25.2" customHeight="1" x14ac:dyDescent="0.25">
      <c r="A63" s="16" t="s">
        <v>77</v>
      </c>
      <c r="B63" s="58" t="s">
        <v>37</v>
      </c>
      <c r="C63" s="58"/>
      <c r="D63" s="62"/>
      <c r="E63" s="58"/>
      <c r="F63" s="60">
        <f>F64</f>
        <v>170.2</v>
      </c>
      <c r="G63" s="60">
        <f t="shared" ref="G63:H64" si="15">G64</f>
        <v>368</v>
      </c>
      <c r="H63" s="60">
        <f t="shared" si="15"/>
        <v>368</v>
      </c>
    </row>
    <row r="64" spans="1:11" s="8" customFormat="1" ht="21.75" customHeight="1" x14ac:dyDescent="0.25">
      <c r="A64" s="16" t="s">
        <v>49</v>
      </c>
      <c r="B64" s="58" t="s">
        <v>37</v>
      </c>
      <c r="C64" s="58" t="s">
        <v>7</v>
      </c>
      <c r="D64" s="64"/>
      <c r="E64" s="58"/>
      <c r="F64" s="60">
        <f>F65</f>
        <v>170.2</v>
      </c>
      <c r="G64" s="60">
        <f t="shared" si="15"/>
        <v>368</v>
      </c>
      <c r="H64" s="60">
        <f t="shared" si="15"/>
        <v>368</v>
      </c>
      <c r="J64" s="9"/>
    </row>
    <row r="65" spans="1:10" s="8" customFormat="1" ht="66.599999999999994" customHeight="1" x14ac:dyDescent="0.25">
      <c r="A65" s="16" t="s">
        <v>78</v>
      </c>
      <c r="B65" s="58" t="s">
        <v>37</v>
      </c>
      <c r="C65" s="58" t="s">
        <v>7</v>
      </c>
      <c r="D65" s="62" t="s">
        <v>50</v>
      </c>
      <c r="E65" s="58" t="s">
        <v>51</v>
      </c>
      <c r="F65" s="60">
        <v>170.2</v>
      </c>
      <c r="G65" s="60">
        <v>368</v>
      </c>
      <c r="H65" s="60">
        <v>368</v>
      </c>
      <c r="J65" s="9"/>
    </row>
    <row r="66" spans="1:10" s="8" customFormat="1" ht="30.6" customHeight="1" x14ac:dyDescent="0.25">
      <c r="A66" s="16" t="s">
        <v>53</v>
      </c>
      <c r="B66" s="58" t="s">
        <v>52</v>
      </c>
      <c r="C66" s="58"/>
      <c r="D66" s="64"/>
      <c r="E66" s="58"/>
      <c r="F66" s="60">
        <f>F67</f>
        <v>90.9</v>
      </c>
      <c r="G66" s="60">
        <f t="shared" ref="G66:H67" si="16">G67</f>
        <v>30</v>
      </c>
      <c r="H66" s="60">
        <f t="shared" si="16"/>
        <v>30</v>
      </c>
    </row>
    <row r="67" spans="1:10" s="8" customFormat="1" ht="32.25" customHeight="1" x14ac:dyDescent="0.25">
      <c r="A67" s="16" t="s">
        <v>79</v>
      </c>
      <c r="B67" s="58" t="s">
        <v>52</v>
      </c>
      <c r="C67" s="58" t="s">
        <v>7</v>
      </c>
      <c r="D67" s="64"/>
      <c r="E67" s="58"/>
      <c r="F67" s="60">
        <f>F68</f>
        <v>90.9</v>
      </c>
      <c r="G67" s="60">
        <f t="shared" si="16"/>
        <v>30</v>
      </c>
      <c r="H67" s="60">
        <f t="shared" si="16"/>
        <v>30</v>
      </c>
    </row>
    <row r="68" spans="1:10" s="8" customFormat="1" ht="93" customHeight="1" x14ac:dyDescent="0.25">
      <c r="A68" s="16" t="s">
        <v>80</v>
      </c>
      <c r="B68" s="58" t="s">
        <v>52</v>
      </c>
      <c r="C68" s="58" t="s">
        <v>7</v>
      </c>
      <c r="D68" s="64" t="s">
        <v>54</v>
      </c>
      <c r="E68" s="58" t="s">
        <v>14</v>
      </c>
      <c r="F68" s="60">
        <f>80+10.9</f>
        <v>90.9</v>
      </c>
      <c r="G68" s="60">
        <v>30</v>
      </c>
      <c r="H68" s="60">
        <v>30</v>
      </c>
    </row>
    <row r="69" spans="1:10" s="8" customFormat="1" ht="75.75" customHeight="1" x14ac:dyDescent="0.25">
      <c r="A69" s="171"/>
      <c r="B69" s="171"/>
      <c r="C69" s="171"/>
      <c r="D69" s="171"/>
      <c r="E69" s="171"/>
      <c r="F69" s="171"/>
      <c r="G69" s="65"/>
      <c r="H69" s="65"/>
      <c r="I69" s="14"/>
    </row>
    <row r="70" spans="1:10" s="3" customFormat="1" ht="13.8" x14ac:dyDescent="0.25">
      <c r="A70" s="66" t="s">
        <v>174</v>
      </c>
      <c r="B70" s="66"/>
      <c r="C70" s="66"/>
      <c r="D70" s="66"/>
      <c r="E70" s="66"/>
      <c r="F70" s="67"/>
      <c r="G70" s="172" t="s">
        <v>175</v>
      </c>
      <c r="H70" s="172"/>
    </row>
    <row r="71" spans="1:10" s="3" customFormat="1" x14ac:dyDescent="0.25">
      <c r="A71" s="68"/>
      <c r="B71" s="68"/>
      <c r="C71" s="68"/>
      <c r="D71" s="68"/>
      <c r="E71" s="68"/>
      <c r="F71" s="69"/>
      <c r="G71" s="70"/>
      <c r="H71" s="70"/>
    </row>
    <row r="72" spans="1:10" s="3" customFormat="1" ht="86.25" customHeight="1" x14ac:dyDescent="0.25">
      <c r="A72" s="68"/>
      <c r="B72" s="68"/>
      <c r="C72" s="68"/>
      <c r="D72" s="68"/>
      <c r="E72" s="68"/>
      <c r="F72" s="69"/>
      <c r="G72" s="70"/>
      <c r="H72" s="70"/>
    </row>
    <row r="73" spans="1:10" s="3" customFormat="1" ht="30" customHeight="1" x14ac:dyDescent="0.25">
      <c r="A73" s="68"/>
      <c r="B73" s="68"/>
      <c r="C73" s="68"/>
      <c r="D73" s="68"/>
      <c r="E73" s="68"/>
      <c r="F73" s="69"/>
      <c r="G73" s="70"/>
      <c r="H73" s="70"/>
    </row>
    <row r="74" spans="1:10" s="3" customFormat="1" x14ac:dyDescent="0.25">
      <c r="A74" s="68"/>
      <c r="B74" s="68"/>
      <c r="C74" s="68"/>
      <c r="D74" s="68"/>
      <c r="E74" s="68"/>
      <c r="F74" s="71"/>
      <c r="G74" s="70"/>
      <c r="H74" s="70"/>
    </row>
    <row r="75" spans="1:10" s="3" customFormat="1" ht="41.25" customHeight="1" x14ac:dyDescent="0.25">
      <c r="F75" s="72"/>
      <c r="G75" s="70"/>
      <c r="H75" s="70"/>
    </row>
    <row r="76" spans="1:10" s="3" customFormat="1" x14ac:dyDescent="0.25">
      <c r="F76" s="72"/>
      <c r="G76" s="70"/>
      <c r="H76" s="70"/>
    </row>
    <row r="77" spans="1:10" s="3" customFormat="1" x14ac:dyDescent="0.25">
      <c r="F77" s="72"/>
      <c r="G77" s="70"/>
      <c r="H77" s="70"/>
    </row>
    <row r="78" spans="1:10" s="3" customFormat="1" x14ac:dyDescent="0.25">
      <c r="F78" s="72"/>
      <c r="G78" s="70"/>
      <c r="H78" s="70"/>
    </row>
    <row r="79" spans="1:10" s="3" customFormat="1" x14ac:dyDescent="0.25">
      <c r="F79" s="72"/>
      <c r="G79" s="70"/>
      <c r="H79" s="70"/>
    </row>
    <row r="80" spans="1:10" s="3" customFormat="1" x14ac:dyDescent="0.25">
      <c r="F80" s="72"/>
      <c r="G80" s="70"/>
      <c r="H80" s="70"/>
    </row>
    <row r="81" spans="6:8" s="3" customFormat="1" x14ac:dyDescent="0.25">
      <c r="F81" s="72"/>
      <c r="G81" s="70"/>
      <c r="H81" s="70"/>
    </row>
    <row r="82" spans="6:8" s="3" customFormat="1" x14ac:dyDescent="0.25">
      <c r="F82" s="72"/>
      <c r="G82" s="70"/>
      <c r="H82" s="70"/>
    </row>
    <row r="83" spans="6:8" s="3" customFormat="1" x14ac:dyDescent="0.25">
      <c r="F83" s="72"/>
      <c r="G83" s="70"/>
      <c r="H83" s="70"/>
    </row>
    <row r="84" spans="6:8" s="3" customFormat="1" x14ac:dyDescent="0.25">
      <c r="F84" s="72"/>
      <c r="G84" s="70"/>
      <c r="H84" s="70"/>
    </row>
    <row r="85" spans="6:8" s="3" customFormat="1" x14ac:dyDescent="0.25">
      <c r="F85" s="72"/>
      <c r="G85" s="70"/>
      <c r="H85" s="70"/>
    </row>
    <row r="86" spans="6:8" s="3" customFormat="1" x14ac:dyDescent="0.25">
      <c r="F86" s="72"/>
      <c r="G86" s="70"/>
      <c r="H86" s="70"/>
    </row>
    <row r="87" spans="6:8" s="3" customFormat="1" x14ac:dyDescent="0.25">
      <c r="F87" s="72"/>
      <c r="G87" s="70"/>
      <c r="H87" s="70"/>
    </row>
    <row r="88" spans="6:8" s="3" customFormat="1" x14ac:dyDescent="0.25">
      <c r="F88" s="72"/>
      <c r="G88" s="70"/>
      <c r="H88" s="70"/>
    </row>
    <row r="89" spans="6:8" s="3" customFormat="1" x14ac:dyDescent="0.25">
      <c r="F89" s="72"/>
      <c r="G89" s="70"/>
      <c r="H89" s="70"/>
    </row>
    <row r="90" spans="6:8" s="3" customFormat="1" x14ac:dyDescent="0.25">
      <c r="F90" s="72"/>
      <c r="G90" s="70"/>
      <c r="H90" s="70"/>
    </row>
    <row r="91" spans="6:8" s="3" customFormat="1" x14ac:dyDescent="0.25">
      <c r="F91" s="72"/>
      <c r="G91" s="70"/>
      <c r="H91" s="70"/>
    </row>
    <row r="92" spans="6:8" s="3" customFormat="1" x14ac:dyDescent="0.25">
      <c r="F92" s="72"/>
      <c r="G92" s="70"/>
      <c r="H92" s="70"/>
    </row>
    <row r="93" spans="6:8" s="3" customFormat="1" x14ac:dyDescent="0.25">
      <c r="F93" s="72"/>
      <c r="G93" s="70"/>
      <c r="H93" s="70"/>
    </row>
    <row r="94" spans="6:8" s="3" customFormat="1" x14ac:dyDescent="0.25">
      <c r="F94" s="72"/>
      <c r="G94" s="70"/>
      <c r="H94" s="70"/>
    </row>
    <row r="99" spans="6:8" x14ac:dyDescent="0.25">
      <c r="F99" s="1"/>
      <c r="G99" s="1"/>
      <c r="H99" s="1"/>
    </row>
    <row r="100" spans="6:8" x14ac:dyDescent="0.25">
      <c r="F100" s="1"/>
      <c r="G100" s="1"/>
      <c r="H100" s="1"/>
    </row>
    <row r="101" spans="6:8" x14ac:dyDescent="0.25">
      <c r="F101" s="1"/>
      <c r="G101" s="1"/>
      <c r="H101" s="1"/>
    </row>
    <row r="102" spans="6:8" x14ac:dyDescent="0.25">
      <c r="F102" s="1"/>
      <c r="G102" s="1"/>
      <c r="H102" s="1"/>
    </row>
    <row r="103" spans="6:8" x14ac:dyDescent="0.25">
      <c r="F103" s="1"/>
      <c r="G103" s="1"/>
      <c r="H103" s="1"/>
    </row>
    <row r="104" spans="6:8" x14ac:dyDescent="0.25">
      <c r="F104" s="1"/>
      <c r="G104" s="1"/>
      <c r="H104" s="1"/>
    </row>
  </sheetData>
  <mergeCells count="5">
    <mergeCell ref="A3:F3"/>
    <mergeCell ref="A4:H4"/>
    <mergeCell ref="A69:F69"/>
    <mergeCell ref="G70:H70"/>
    <mergeCell ref="E2:H2"/>
  </mergeCells>
  <pageMargins left="0.70866141732283472" right="0" top="0" bottom="0" header="0.31496062992125984" footer="0.31496062992125984"/>
  <pageSetup paperSize="9" scale="63" fitToHeight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9"/>
  <sheetViews>
    <sheetView view="pageBreakPreview" zoomScaleNormal="100" zoomScaleSheetLayoutView="100" workbookViewId="0">
      <selection activeCell="D9" sqref="D9:D10"/>
    </sheetView>
  </sheetViews>
  <sheetFormatPr defaultColWidth="9.109375" defaultRowHeight="13.2" x14ac:dyDescent="0.25"/>
  <cols>
    <col min="1" max="1" width="72" style="21" customWidth="1"/>
    <col min="2" max="2" width="8.44140625" style="21" customWidth="1"/>
    <col min="3" max="3" width="6.6640625" style="1" customWidth="1"/>
    <col min="4" max="4" width="5.6640625" style="1" customWidth="1"/>
    <col min="5" max="5" width="12.109375" style="1" customWidth="1"/>
    <col min="6" max="6" width="4" style="1" customWidth="1"/>
    <col min="7" max="7" width="14.33203125" style="1" customWidth="1"/>
    <col min="8" max="8" width="12.88671875" style="1" customWidth="1"/>
    <col min="9" max="9" width="13.88671875" style="1" customWidth="1"/>
    <col min="10" max="10" width="10.21875" style="1" bestFit="1" customWidth="1"/>
    <col min="11" max="11" width="9.109375" style="1"/>
    <col min="12" max="12" width="10.5546875" style="1" customWidth="1"/>
    <col min="13" max="13" width="19.88671875" style="1" customWidth="1"/>
    <col min="14" max="256" width="9.109375" style="1"/>
    <col min="257" max="257" width="72" style="1" customWidth="1"/>
    <col min="258" max="258" width="8.44140625" style="1" customWidth="1"/>
    <col min="259" max="259" width="6.6640625" style="1" customWidth="1"/>
    <col min="260" max="260" width="5.6640625" style="1" customWidth="1"/>
    <col min="261" max="261" width="12.109375" style="1" customWidth="1"/>
    <col min="262" max="262" width="4" style="1" customWidth="1"/>
    <col min="263" max="263" width="14.33203125" style="1" customWidth="1"/>
    <col min="264" max="264" width="12.88671875" style="1" customWidth="1"/>
    <col min="265" max="265" width="13.88671875" style="1" customWidth="1"/>
    <col min="266" max="267" width="9.109375" style="1"/>
    <col min="268" max="268" width="67" style="1" customWidth="1"/>
    <col min="269" max="512" width="9.109375" style="1"/>
    <col min="513" max="513" width="72" style="1" customWidth="1"/>
    <col min="514" max="514" width="8.44140625" style="1" customWidth="1"/>
    <col min="515" max="515" width="6.6640625" style="1" customWidth="1"/>
    <col min="516" max="516" width="5.6640625" style="1" customWidth="1"/>
    <col min="517" max="517" width="12.109375" style="1" customWidth="1"/>
    <col min="518" max="518" width="4" style="1" customWidth="1"/>
    <col min="519" max="519" width="14.33203125" style="1" customWidth="1"/>
    <col min="520" max="520" width="12.88671875" style="1" customWidth="1"/>
    <col min="521" max="521" width="13.88671875" style="1" customWidth="1"/>
    <col min="522" max="523" width="9.109375" style="1"/>
    <col min="524" max="524" width="67" style="1" customWidth="1"/>
    <col min="525" max="768" width="9.109375" style="1"/>
    <col min="769" max="769" width="72" style="1" customWidth="1"/>
    <col min="770" max="770" width="8.44140625" style="1" customWidth="1"/>
    <col min="771" max="771" width="6.6640625" style="1" customWidth="1"/>
    <col min="772" max="772" width="5.6640625" style="1" customWidth="1"/>
    <col min="773" max="773" width="12.109375" style="1" customWidth="1"/>
    <col min="774" max="774" width="4" style="1" customWidth="1"/>
    <col min="775" max="775" width="14.33203125" style="1" customWidth="1"/>
    <col min="776" max="776" width="12.88671875" style="1" customWidth="1"/>
    <col min="777" max="777" width="13.88671875" style="1" customWidth="1"/>
    <col min="778" max="779" width="9.109375" style="1"/>
    <col min="780" max="780" width="67" style="1" customWidth="1"/>
    <col min="781" max="1024" width="9.109375" style="1"/>
    <col min="1025" max="1025" width="72" style="1" customWidth="1"/>
    <col min="1026" max="1026" width="8.44140625" style="1" customWidth="1"/>
    <col min="1027" max="1027" width="6.6640625" style="1" customWidth="1"/>
    <col min="1028" max="1028" width="5.6640625" style="1" customWidth="1"/>
    <col min="1029" max="1029" width="12.109375" style="1" customWidth="1"/>
    <col min="1030" max="1030" width="4" style="1" customWidth="1"/>
    <col min="1031" max="1031" width="14.33203125" style="1" customWidth="1"/>
    <col min="1032" max="1032" width="12.88671875" style="1" customWidth="1"/>
    <col min="1033" max="1033" width="13.88671875" style="1" customWidth="1"/>
    <col min="1034" max="1035" width="9.109375" style="1"/>
    <col min="1036" max="1036" width="67" style="1" customWidth="1"/>
    <col min="1037" max="1280" width="9.109375" style="1"/>
    <col min="1281" max="1281" width="72" style="1" customWidth="1"/>
    <col min="1282" max="1282" width="8.44140625" style="1" customWidth="1"/>
    <col min="1283" max="1283" width="6.6640625" style="1" customWidth="1"/>
    <col min="1284" max="1284" width="5.6640625" style="1" customWidth="1"/>
    <col min="1285" max="1285" width="12.109375" style="1" customWidth="1"/>
    <col min="1286" max="1286" width="4" style="1" customWidth="1"/>
    <col min="1287" max="1287" width="14.33203125" style="1" customWidth="1"/>
    <col min="1288" max="1288" width="12.88671875" style="1" customWidth="1"/>
    <col min="1289" max="1289" width="13.88671875" style="1" customWidth="1"/>
    <col min="1290" max="1291" width="9.109375" style="1"/>
    <col min="1292" max="1292" width="67" style="1" customWidth="1"/>
    <col min="1293" max="1536" width="9.109375" style="1"/>
    <col min="1537" max="1537" width="72" style="1" customWidth="1"/>
    <col min="1538" max="1538" width="8.44140625" style="1" customWidth="1"/>
    <col min="1539" max="1539" width="6.6640625" style="1" customWidth="1"/>
    <col min="1540" max="1540" width="5.6640625" style="1" customWidth="1"/>
    <col min="1541" max="1541" width="12.109375" style="1" customWidth="1"/>
    <col min="1542" max="1542" width="4" style="1" customWidth="1"/>
    <col min="1543" max="1543" width="14.33203125" style="1" customWidth="1"/>
    <col min="1544" max="1544" width="12.88671875" style="1" customWidth="1"/>
    <col min="1545" max="1545" width="13.88671875" style="1" customWidth="1"/>
    <col min="1546" max="1547" width="9.109375" style="1"/>
    <col min="1548" max="1548" width="67" style="1" customWidth="1"/>
    <col min="1549" max="1792" width="9.109375" style="1"/>
    <col min="1793" max="1793" width="72" style="1" customWidth="1"/>
    <col min="1794" max="1794" width="8.44140625" style="1" customWidth="1"/>
    <col min="1795" max="1795" width="6.6640625" style="1" customWidth="1"/>
    <col min="1796" max="1796" width="5.6640625" style="1" customWidth="1"/>
    <col min="1797" max="1797" width="12.109375" style="1" customWidth="1"/>
    <col min="1798" max="1798" width="4" style="1" customWidth="1"/>
    <col min="1799" max="1799" width="14.33203125" style="1" customWidth="1"/>
    <col min="1800" max="1800" width="12.88671875" style="1" customWidth="1"/>
    <col min="1801" max="1801" width="13.88671875" style="1" customWidth="1"/>
    <col min="1802" max="1803" width="9.109375" style="1"/>
    <col min="1804" max="1804" width="67" style="1" customWidth="1"/>
    <col min="1805" max="2048" width="9.109375" style="1"/>
    <col min="2049" max="2049" width="72" style="1" customWidth="1"/>
    <col min="2050" max="2050" width="8.44140625" style="1" customWidth="1"/>
    <col min="2051" max="2051" width="6.6640625" style="1" customWidth="1"/>
    <col min="2052" max="2052" width="5.6640625" style="1" customWidth="1"/>
    <col min="2053" max="2053" width="12.109375" style="1" customWidth="1"/>
    <col min="2054" max="2054" width="4" style="1" customWidth="1"/>
    <col min="2055" max="2055" width="14.33203125" style="1" customWidth="1"/>
    <col min="2056" max="2056" width="12.88671875" style="1" customWidth="1"/>
    <col min="2057" max="2057" width="13.88671875" style="1" customWidth="1"/>
    <col min="2058" max="2059" width="9.109375" style="1"/>
    <col min="2060" max="2060" width="67" style="1" customWidth="1"/>
    <col min="2061" max="2304" width="9.109375" style="1"/>
    <col min="2305" max="2305" width="72" style="1" customWidth="1"/>
    <col min="2306" max="2306" width="8.44140625" style="1" customWidth="1"/>
    <col min="2307" max="2307" width="6.6640625" style="1" customWidth="1"/>
    <col min="2308" max="2308" width="5.6640625" style="1" customWidth="1"/>
    <col min="2309" max="2309" width="12.109375" style="1" customWidth="1"/>
    <col min="2310" max="2310" width="4" style="1" customWidth="1"/>
    <col min="2311" max="2311" width="14.33203125" style="1" customWidth="1"/>
    <col min="2312" max="2312" width="12.88671875" style="1" customWidth="1"/>
    <col min="2313" max="2313" width="13.88671875" style="1" customWidth="1"/>
    <col min="2314" max="2315" width="9.109375" style="1"/>
    <col min="2316" max="2316" width="67" style="1" customWidth="1"/>
    <col min="2317" max="2560" width="9.109375" style="1"/>
    <col min="2561" max="2561" width="72" style="1" customWidth="1"/>
    <col min="2562" max="2562" width="8.44140625" style="1" customWidth="1"/>
    <col min="2563" max="2563" width="6.6640625" style="1" customWidth="1"/>
    <col min="2564" max="2564" width="5.6640625" style="1" customWidth="1"/>
    <col min="2565" max="2565" width="12.109375" style="1" customWidth="1"/>
    <col min="2566" max="2566" width="4" style="1" customWidth="1"/>
    <col min="2567" max="2567" width="14.33203125" style="1" customWidth="1"/>
    <col min="2568" max="2568" width="12.88671875" style="1" customWidth="1"/>
    <col min="2569" max="2569" width="13.88671875" style="1" customWidth="1"/>
    <col min="2570" max="2571" width="9.109375" style="1"/>
    <col min="2572" max="2572" width="67" style="1" customWidth="1"/>
    <col min="2573" max="2816" width="9.109375" style="1"/>
    <col min="2817" max="2817" width="72" style="1" customWidth="1"/>
    <col min="2818" max="2818" width="8.44140625" style="1" customWidth="1"/>
    <col min="2819" max="2819" width="6.6640625" style="1" customWidth="1"/>
    <col min="2820" max="2820" width="5.6640625" style="1" customWidth="1"/>
    <col min="2821" max="2821" width="12.109375" style="1" customWidth="1"/>
    <col min="2822" max="2822" width="4" style="1" customWidth="1"/>
    <col min="2823" max="2823" width="14.33203125" style="1" customWidth="1"/>
    <col min="2824" max="2824" width="12.88671875" style="1" customWidth="1"/>
    <col min="2825" max="2825" width="13.88671875" style="1" customWidth="1"/>
    <col min="2826" max="2827" width="9.109375" style="1"/>
    <col min="2828" max="2828" width="67" style="1" customWidth="1"/>
    <col min="2829" max="3072" width="9.109375" style="1"/>
    <col min="3073" max="3073" width="72" style="1" customWidth="1"/>
    <col min="3074" max="3074" width="8.44140625" style="1" customWidth="1"/>
    <col min="3075" max="3075" width="6.6640625" style="1" customWidth="1"/>
    <col min="3076" max="3076" width="5.6640625" style="1" customWidth="1"/>
    <col min="3077" max="3077" width="12.109375" style="1" customWidth="1"/>
    <col min="3078" max="3078" width="4" style="1" customWidth="1"/>
    <col min="3079" max="3079" width="14.33203125" style="1" customWidth="1"/>
    <col min="3080" max="3080" width="12.88671875" style="1" customWidth="1"/>
    <col min="3081" max="3081" width="13.88671875" style="1" customWidth="1"/>
    <col min="3082" max="3083" width="9.109375" style="1"/>
    <col min="3084" max="3084" width="67" style="1" customWidth="1"/>
    <col min="3085" max="3328" width="9.109375" style="1"/>
    <col min="3329" max="3329" width="72" style="1" customWidth="1"/>
    <col min="3330" max="3330" width="8.44140625" style="1" customWidth="1"/>
    <col min="3331" max="3331" width="6.6640625" style="1" customWidth="1"/>
    <col min="3332" max="3332" width="5.6640625" style="1" customWidth="1"/>
    <col min="3333" max="3333" width="12.109375" style="1" customWidth="1"/>
    <col min="3334" max="3334" width="4" style="1" customWidth="1"/>
    <col min="3335" max="3335" width="14.33203125" style="1" customWidth="1"/>
    <col min="3336" max="3336" width="12.88671875" style="1" customWidth="1"/>
    <col min="3337" max="3337" width="13.88671875" style="1" customWidth="1"/>
    <col min="3338" max="3339" width="9.109375" style="1"/>
    <col min="3340" max="3340" width="67" style="1" customWidth="1"/>
    <col min="3341" max="3584" width="9.109375" style="1"/>
    <col min="3585" max="3585" width="72" style="1" customWidth="1"/>
    <col min="3586" max="3586" width="8.44140625" style="1" customWidth="1"/>
    <col min="3587" max="3587" width="6.6640625" style="1" customWidth="1"/>
    <col min="3588" max="3588" width="5.6640625" style="1" customWidth="1"/>
    <col min="3589" max="3589" width="12.109375" style="1" customWidth="1"/>
    <col min="3590" max="3590" width="4" style="1" customWidth="1"/>
    <col min="3591" max="3591" width="14.33203125" style="1" customWidth="1"/>
    <col min="3592" max="3592" width="12.88671875" style="1" customWidth="1"/>
    <col min="3593" max="3593" width="13.88671875" style="1" customWidth="1"/>
    <col min="3594" max="3595" width="9.109375" style="1"/>
    <col min="3596" max="3596" width="67" style="1" customWidth="1"/>
    <col min="3597" max="3840" width="9.109375" style="1"/>
    <col min="3841" max="3841" width="72" style="1" customWidth="1"/>
    <col min="3842" max="3842" width="8.44140625" style="1" customWidth="1"/>
    <col min="3843" max="3843" width="6.6640625" style="1" customWidth="1"/>
    <col min="3844" max="3844" width="5.6640625" style="1" customWidth="1"/>
    <col min="3845" max="3845" width="12.109375" style="1" customWidth="1"/>
    <col min="3846" max="3846" width="4" style="1" customWidth="1"/>
    <col min="3847" max="3847" width="14.33203125" style="1" customWidth="1"/>
    <col min="3848" max="3848" width="12.88671875" style="1" customWidth="1"/>
    <col min="3849" max="3849" width="13.88671875" style="1" customWidth="1"/>
    <col min="3850" max="3851" width="9.109375" style="1"/>
    <col min="3852" max="3852" width="67" style="1" customWidth="1"/>
    <col min="3853" max="4096" width="9.109375" style="1"/>
    <col min="4097" max="4097" width="72" style="1" customWidth="1"/>
    <col min="4098" max="4098" width="8.44140625" style="1" customWidth="1"/>
    <col min="4099" max="4099" width="6.6640625" style="1" customWidth="1"/>
    <col min="4100" max="4100" width="5.6640625" style="1" customWidth="1"/>
    <col min="4101" max="4101" width="12.109375" style="1" customWidth="1"/>
    <col min="4102" max="4102" width="4" style="1" customWidth="1"/>
    <col min="4103" max="4103" width="14.33203125" style="1" customWidth="1"/>
    <col min="4104" max="4104" width="12.88671875" style="1" customWidth="1"/>
    <col min="4105" max="4105" width="13.88671875" style="1" customWidth="1"/>
    <col min="4106" max="4107" width="9.109375" style="1"/>
    <col min="4108" max="4108" width="67" style="1" customWidth="1"/>
    <col min="4109" max="4352" width="9.109375" style="1"/>
    <col min="4353" max="4353" width="72" style="1" customWidth="1"/>
    <col min="4354" max="4354" width="8.44140625" style="1" customWidth="1"/>
    <col min="4355" max="4355" width="6.6640625" style="1" customWidth="1"/>
    <col min="4356" max="4356" width="5.6640625" style="1" customWidth="1"/>
    <col min="4357" max="4357" width="12.109375" style="1" customWidth="1"/>
    <col min="4358" max="4358" width="4" style="1" customWidth="1"/>
    <col min="4359" max="4359" width="14.33203125" style="1" customWidth="1"/>
    <col min="4360" max="4360" width="12.88671875" style="1" customWidth="1"/>
    <col min="4361" max="4361" width="13.88671875" style="1" customWidth="1"/>
    <col min="4362" max="4363" width="9.109375" style="1"/>
    <col min="4364" max="4364" width="67" style="1" customWidth="1"/>
    <col min="4365" max="4608" width="9.109375" style="1"/>
    <col min="4609" max="4609" width="72" style="1" customWidth="1"/>
    <col min="4610" max="4610" width="8.44140625" style="1" customWidth="1"/>
    <col min="4611" max="4611" width="6.6640625" style="1" customWidth="1"/>
    <col min="4612" max="4612" width="5.6640625" style="1" customWidth="1"/>
    <col min="4613" max="4613" width="12.109375" style="1" customWidth="1"/>
    <col min="4614" max="4614" width="4" style="1" customWidth="1"/>
    <col min="4615" max="4615" width="14.33203125" style="1" customWidth="1"/>
    <col min="4616" max="4616" width="12.88671875" style="1" customWidth="1"/>
    <col min="4617" max="4617" width="13.88671875" style="1" customWidth="1"/>
    <col min="4618" max="4619" width="9.109375" style="1"/>
    <col min="4620" max="4620" width="67" style="1" customWidth="1"/>
    <col min="4621" max="4864" width="9.109375" style="1"/>
    <col min="4865" max="4865" width="72" style="1" customWidth="1"/>
    <col min="4866" max="4866" width="8.44140625" style="1" customWidth="1"/>
    <col min="4867" max="4867" width="6.6640625" style="1" customWidth="1"/>
    <col min="4868" max="4868" width="5.6640625" style="1" customWidth="1"/>
    <col min="4869" max="4869" width="12.109375" style="1" customWidth="1"/>
    <col min="4870" max="4870" width="4" style="1" customWidth="1"/>
    <col min="4871" max="4871" width="14.33203125" style="1" customWidth="1"/>
    <col min="4872" max="4872" width="12.88671875" style="1" customWidth="1"/>
    <col min="4873" max="4873" width="13.88671875" style="1" customWidth="1"/>
    <col min="4874" max="4875" width="9.109375" style="1"/>
    <col min="4876" max="4876" width="67" style="1" customWidth="1"/>
    <col min="4877" max="5120" width="9.109375" style="1"/>
    <col min="5121" max="5121" width="72" style="1" customWidth="1"/>
    <col min="5122" max="5122" width="8.44140625" style="1" customWidth="1"/>
    <col min="5123" max="5123" width="6.6640625" style="1" customWidth="1"/>
    <col min="5124" max="5124" width="5.6640625" style="1" customWidth="1"/>
    <col min="5125" max="5125" width="12.109375" style="1" customWidth="1"/>
    <col min="5126" max="5126" width="4" style="1" customWidth="1"/>
    <col min="5127" max="5127" width="14.33203125" style="1" customWidth="1"/>
    <col min="5128" max="5128" width="12.88671875" style="1" customWidth="1"/>
    <col min="5129" max="5129" width="13.88671875" style="1" customWidth="1"/>
    <col min="5130" max="5131" width="9.109375" style="1"/>
    <col min="5132" max="5132" width="67" style="1" customWidth="1"/>
    <col min="5133" max="5376" width="9.109375" style="1"/>
    <col min="5377" max="5377" width="72" style="1" customWidth="1"/>
    <col min="5378" max="5378" width="8.44140625" style="1" customWidth="1"/>
    <col min="5379" max="5379" width="6.6640625" style="1" customWidth="1"/>
    <col min="5380" max="5380" width="5.6640625" style="1" customWidth="1"/>
    <col min="5381" max="5381" width="12.109375" style="1" customWidth="1"/>
    <col min="5382" max="5382" width="4" style="1" customWidth="1"/>
    <col min="5383" max="5383" width="14.33203125" style="1" customWidth="1"/>
    <col min="5384" max="5384" width="12.88671875" style="1" customWidth="1"/>
    <col min="5385" max="5385" width="13.88671875" style="1" customWidth="1"/>
    <col min="5386" max="5387" width="9.109375" style="1"/>
    <col min="5388" max="5388" width="67" style="1" customWidth="1"/>
    <col min="5389" max="5632" width="9.109375" style="1"/>
    <col min="5633" max="5633" width="72" style="1" customWidth="1"/>
    <col min="5634" max="5634" width="8.44140625" style="1" customWidth="1"/>
    <col min="5635" max="5635" width="6.6640625" style="1" customWidth="1"/>
    <col min="5636" max="5636" width="5.6640625" style="1" customWidth="1"/>
    <col min="5637" max="5637" width="12.109375" style="1" customWidth="1"/>
    <col min="5638" max="5638" width="4" style="1" customWidth="1"/>
    <col min="5639" max="5639" width="14.33203125" style="1" customWidth="1"/>
    <col min="5640" max="5640" width="12.88671875" style="1" customWidth="1"/>
    <col min="5641" max="5641" width="13.88671875" style="1" customWidth="1"/>
    <col min="5642" max="5643" width="9.109375" style="1"/>
    <col min="5644" max="5644" width="67" style="1" customWidth="1"/>
    <col min="5645" max="5888" width="9.109375" style="1"/>
    <col min="5889" max="5889" width="72" style="1" customWidth="1"/>
    <col min="5890" max="5890" width="8.44140625" style="1" customWidth="1"/>
    <col min="5891" max="5891" width="6.6640625" style="1" customWidth="1"/>
    <col min="5892" max="5892" width="5.6640625" style="1" customWidth="1"/>
    <col min="5893" max="5893" width="12.109375" style="1" customWidth="1"/>
    <col min="5894" max="5894" width="4" style="1" customWidth="1"/>
    <col min="5895" max="5895" width="14.33203125" style="1" customWidth="1"/>
    <col min="5896" max="5896" width="12.88671875" style="1" customWidth="1"/>
    <col min="5897" max="5897" width="13.88671875" style="1" customWidth="1"/>
    <col min="5898" max="5899" width="9.109375" style="1"/>
    <col min="5900" max="5900" width="67" style="1" customWidth="1"/>
    <col min="5901" max="6144" width="9.109375" style="1"/>
    <col min="6145" max="6145" width="72" style="1" customWidth="1"/>
    <col min="6146" max="6146" width="8.44140625" style="1" customWidth="1"/>
    <col min="6147" max="6147" width="6.6640625" style="1" customWidth="1"/>
    <col min="6148" max="6148" width="5.6640625" style="1" customWidth="1"/>
    <col min="6149" max="6149" width="12.109375" style="1" customWidth="1"/>
    <col min="6150" max="6150" width="4" style="1" customWidth="1"/>
    <col min="6151" max="6151" width="14.33203125" style="1" customWidth="1"/>
    <col min="6152" max="6152" width="12.88671875" style="1" customWidth="1"/>
    <col min="6153" max="6153" width="13.88671875" style="1" customWidth="1"/>
    <col min="6154" max="6155" width="9.109375" style="1"/>
    <col min="6156" max="6156" width="67" style="1" customWidth="1"/>
    <col min="6157" max="6400" width="9.109375" style="1"/>
    <col min="6401" max="6401" width="72" style="1" customWidth="1"/>
    <col min="6402" max="6402" width="8.44140625" style="1" customWidth="1"/>
    <col min="6403" max="6403" width="6.6640625" style="1" customWidth="1"/>
    <col min="6404" max="6404" width="5.6640625" style="1" customWidth="1"/>
    <col min="6405" max="6405" width="12.109375" style="1" customWidth="1"/>
    <col min="6406" max="6406" width="4" style="1" customWidth="1"/>
    <col min="6407" max="6407" width="14.33203125" style="1" customWidth="1"/>
    <col min="6408" max="6408" width="12.88671875" style="1" customWidth="1"/>
    <col min="6409" max="6409" width="13.88671875" style="1" customWidth="1"/>
    <col min="6410" max="6411" width="9.109375" style="1"/>
    <col min="6412" max="6412" width="67" style="1" customWidth="1"/>
    <col min="6413" max="6656" width="9.109375" style="1"/>
    <col min="6657" max="6657" width="72" style="1" customWidth="1"/>
    <col min="6658" max="6658" width="8.44140625" style="1" customWidth="1"/>
    <col min="6659" max="6659" width="6.6640625" style="1" customWidth="1"/>
    <col min="6660" max="6660" width="5.6640625" style="1" customWidth="1"/>
    <col min="6661" max="6661" width="12.109375" style="1" customWidth="1"/>
    <col min="6662" max="6662" width="4" style="1" customWidth="1"/>
    <col min="6663" max="6663" width="14.33203125" style="1" customWidth="1"/>
    <col min="6664" max="6664" width="12.88671875" style="1" customWidth="1"/>
    <col min="6665" max="6665" width="13.88671875" style="1" customWidth="1"/>
    <col min="6666" max="6667" width="9.109375" style="1"/>
    <col min="6668" max="6668" width="67" style="1" customWidth="1"/>
    <col min="6669" max="6912" width="9.109375" style="1"/>
    <col min="6913" max="6913" width="72" style="1" customWidth="1"/>
    <col min="6914" max="6914" width="8.44140625" style="1" customWidth="1"/>
    <col min="6915" max="6915" width="6.6640625" style="1" customWidth="1"/>
    <col min="6916" max="6916" width="5.6640625" style="1" customWidth="1"/>
    <col min="6917" max="6917" width="12.109375" style="1" customWidth="1"/>
    <col min="6918" max="6918" width="4" style="1" customWidth="1"/>
    <col min="6919" max="6919" width="14.33203125" style="1" customWidth="1"/>
    <col min="6920" max="6920" width="12.88671875" style="1" customWidth="1"/>
    <col min="6921" max="6921" width="13.88671875" style="1" customWidth="1"/>
    <col min="6922" max="6923" width="9.109375" style="1"/>
    <col min="6924" max="6924" width="67" style="1" customWidth="1"/>
    <col min="6925" max="7168" width="9.109375" style="1"/>
    <col min="7169" max="7169" width="72" style="1" customWidth="1"/>
    <col min="7170" max="7170" width="8.44140625" style="1" customWidth="1"/>
    <col min="7171" max="7171" width="6.6640625" style="1" customWidth="1"/>
    <col min="7172" max="7172" width="5.6640625" style="1" customWidth="1"/>
    <col min="7173" max="7173" width="12.109375" style="1" customWidth="1"/>
    <col min="7174" max="7174" width="4" style="1" customWidth="1"/>
    <col min="7175" max="7175" width="14.33203125" style="1" customWidth="1"/>
    <col min="7176" max="7176" width="12.88671875" style="1" customWidth="1"/>
    <col min="7177" max="7177" width="13.88671875" style="1" customWidth="1"/>
    <col min="7178" max="7179" width="9.109375" style="1"/>
    <col min="7180" max="7180" width="67" style="1" customWidth="1"/>
    <col min="7181" max="7424" width="9.109375" style="1"/>
    <col min="7425" max="7425" width="72" style="1" customWidth="1"/>
    <col min="7426" max="7426" width="8.44140625" style="1" customWidth="1"/>
    <col min="7427" max="7427" width="6.6640625" style="1" customWidth="1"/>
    <col min="7428" max="7428" width="5.6640625" style="1" customWidth="1"/>
    <col min="7429" max="7429" width="12.109375" style="1" customWidth="1"/>
    <col min="7430" max="7430" width="4" style="1" customWidth="1"/>
    <col min="7431" max="7431" width="14.33203125" style="1" customWidth="1"/>
    <col min="7432" max="7432" width="12.88671875" style="1" customWidth="1"/>
    <col min="7433" max="7433" width="13.88671875" style="1" customWidth="1"/>
    <col min="7434" max="7435" width="9.109375" style="1"/>
    <col min="7436" max="7436" width="67" style="1" customWidth="1"/>
    <col min="7437" max="7680" width="9.109375" style="1"/>
    <col min="7681" max="7681" width="72" style="1" customWidth="1"/>
    <col min="7682" max="7682" width="8.44140625" style="1" customWidth="1"/>
    <col min="7683" max="7683" width="6.6640625" style="1" customWidth="1"/>
    <col min="7684" max="7684" width="5.6640625" style="1" customWidth="1"/>
    <col min="7685" max="7685" width="12.109375" style="1" customWidth="1"/>
    <col min="7686" max="7686" width="4" style="1" customWidth="1"/>
    <col min="7687" max="7687" width="14.33203125" style="1" customWidth="1"/>
    <col min="7688" max="7688" width="12.88671875" style="1" customWidth="1"/>
    <col min="7689" max="7689" width="13.88671875" style="1" customWidth="1"/>
    <col min="7690" max="7691" width="9.109375" style="1"/>
    <col min="7692" max="7692" width="67" style="1" customWidth="1"/>
    <col min="7693" max="7936" width="9.109375" style="1"/>
    <col min="7937" max="7937" width="72" style="1" customWidth="1"/>
    <col min="7938" max="7938" width="8.44140625" style="1" customWidth="1"/>
    <col min="7939" max="7939" width="6.6640625" style="1" customWidth="1"/>
    <col min="7940" max="7940" width="5.6640625" style="1" customWidth="1"/>
    <col min="7941" max="7941" width="12.109375" style="1" customWidth="1"/>
    <col min="7942" max="7942" width="4" style="1" customWidth="1"/>
    <col min="7943" max="7943" width="14.33203125" style="1" customWidth="1"/>
    <col min="7944" max="7944" width="12.88671875" style="1" customWidth="1"/>
    <col min="7945" max="7945" width="13.88671875" style="1" customWidth="1"/>
    <col min="7946" max="7947" width="9.109375" style="1"/>
    <col min="7948" max="7948" width="67" style="1" customWidth="1"/>
    <col min="7949" max="8192" width="9.109375" style="1"/>
    <col min="8193" max="8193" width="72" style="1" customWidth="1"/>
    <col min="8194" max="8194" width="8.44140625" style="1" customWidth="1"/>
    <col min="8195" max="8195" width="6.6640625" style="1" customWidth="1"/>
    <col min="8196" max="8196" width="5.6640625" style="1" customWidth="1"/>
    <col min="8197" max="8197" width="12.109375" style="1" customWidth="1"/>
    <col min="8198" max="8198" width="4" style="1" customWidth="1"/>
    <col min="8199" max="8199" width="14.33203125" style="1" customWidth="1"/>
    <col min="8200" max="8200" width="12.88671875" style="1" customWidth="1"/>
    <col min="8201" max="8201" width="13.88671875" style="1" customWidth="1"/>
    <col min="8202" max="8203" width="9.109375" style="1"/>
    <col min="8204" max="8204" width="67" style="1" customWidth="1"/>
    <col min="8205" max="8448" width="9.109375" style="1"/>
    <col min="8449" max="8449" width="72" style="1" customWidth="1"/>
    <col min="8450" max="8450" width="8.44140625" style="1" customWidth="1"/>
    <col min="8451" max="8451" width="6.6640625" style="1" customWidth="1"/>
    <col min="8452" max="8452" width="5.6640625" style="1" customWidth="1"/>
    <col min="8453" max="8453" width="12.109375" style="1" customWidth="1"/>
    <col min="8454" max="8454" width="4" style="1" customWidth="1"/>
    <col min="8455" max="8455" width="14.33203125" style="1" customWidth="1"/>
    <col min="8456" max="8456" width="12.88671875" style="1" customWidth="1"/>
    <col min="8457" max="8457" width="13.88671875" style="1" customWidth="1"/>
    <col min="8458" max="8459" width="9.109375" style="1"/>
    <col min="8460" max="8460" width="67" style="1" customWidth="1"/>
    <col min="8461" max="8704" width="9.109375" style="1"/>
    <col min="8705" max="8705" width="72" style="1" customWidth="1"/>
    <col min="8706" max="8706" width="8.44140625" style="1" customWidth="1"/>
    <col min="8707" max="8707" width="6.6640625" style="1" customWidth="1"/>
    <col min="8708" max="8708" width="5.6640625" style="1" customWidth="1"/>
    <col min="8709" max="8709" width="12.109375" style="1" customWidth="1"/>
    <col min="8710" max="8710" width="4" style="1" customWidth="1"/>
    <col min="8711" max="8711" width="14.33203125" style="1" customWidth="1"/>
    <col min="8712" max="8712" width="12.88671875" style="1" customWidth="1"/>
    <col min="8713" max="8713" width="13.88671875" style="1" customWidth="1"/>
    <col min="8714" max="8715" width="9.109375" style="1"/>
    <col min="8716" max="8716" width="67" style="1" customWidth="1"/>
    <col min="8717" max="8960" width="9.109375" style="1"/>
    <col min="8961" max="8961" width="72" style="1" customWidth="1"/>
    <col min="8962" max="8962" width="8.44140625" style="1" customWidth="1"/>
    <col min="8963" max="8963" width="6.6640625" style="1" customWidth="1"/>
    <col min="8964" max="8964" width="5.6640625" style="1" customWidth="1"/>
    <col min="8965" max="8965" width="12.109375" style="1" customWidth="1"/>
    <col min="8966" max="8966" width="4" style="1" customWidth="1"/>
    <col min="8967" max="8967" width="14.33203125" style="1" customWidth="1"/>
    <col min="8968" max="8968" width="12.88671875" style="1" customWidth="1"/>
    <col min="8969" max="8969" width="13.88671875" style="1" customWidth="1"/>
    <col min="8970" max="8971" width="9.109375" style="1"/>
    <col min="8972" max="8972" width="67" style="1" customWidth="1"/>
    <col min="8973" max="9216" width="9.109375" style="1"/>
    <col min="9217" max="9217" width="72" style="1" customWidth="1"/>
    <col min="9218" max="9218" width="8.44140625" style="1" customWidth="1"/>
    <col min="9219" max="9219" width="6.6640625" style="1" customWidth="1"/>
    <col min="9220" max="9220" width="5.6640625" style="1" customWidth="1"/>
    <col min="9221" max="9221" width="12.109375" style="1" customWidth="1"/>
    <col min="9222" max="9222" width="4" style="1" customWidth="1"/>
    <col min="9223" max="9223" width="14.33203125" style="1" customWidth="1"/>
    <col min="9224" max="9224" width="12.88671875" style="1" customWidth="1"/>
    <col min="9225" max="9225" width="13.88671875" style="1" customWidth="1"/>
    <col min="9226" max="9227" width="9.109375" style="1"/>
    <col min="9228" max="9228" width="67" style="1" customWidth="1"/>
    <col min="9229" max="9472" width="9.109375" style="1"/>
    <col min="9473" max="9473" width="72" style="1" customWidth="1"/>
    <col min="9474" max="9474" width="8.44140625" style="1" customWidth="1"/>
    <col min="9475" max="9475" width="6.6640625" style="1" customWidth="1"/>
    <col min="9476" max="9476" width="5.6640625" style="1" customWidth="1"/>
    <col min="9477" max="9477" width="12.109375" style="1" customWidth="1"/>
    <col min="9478" max="9478" width="4" style="1" customWidth="1"/>
    <col min="9479" max="9479" width="14.33203125" style="1" customWidth="1"/>
    <col min="9480" max="9480" width="12.88671875" style="1" customWidth="1"/>
    <col min="9481" max="9481" width="13.88671875" style="1" customWidth="1"/>
    <col min="9482" max="9483" width="9.109375" style="1"/>
    <col min="9484" max="9484" width="67" style="1" customWidth="1"/>
    <col min="9485" max="9728" width="9.109375" style="1"/>
    <col min="9729" max="9729" width="72" style="1" customWidth="1"/>
    <col min="9730" max="9730" width="8.44140625" style="1" customWidth="1"/>
    <col min="9731" max="9731" width="6.6640625" style="1" customWidth="1"/>
    <col min="9732" max="9732" width="5.6640625" style="1" customWidth="1"/>
    <col min="9733" max="9733" width="12.109375" style="1" customWidth="1"/>
    <col min="9734" max="9734" width="4" style="1" customWidth="1"/>
    <col min="9735" max="9735" width="14.33203125" style="1" customWidth="1"/>
    <col min="9736" max="9736" width="12.88671875" style="1" customWidth="1"/>
    <col min="9737" max="9737" width="13.88671875" style="1" customWidth="1"/>
    <col min="9738" max="9739" width="9.109375" style="1"/>
    <col min="9740" max="9740" width="67" style="1" customWidth="1"/>
    <col min="9741" max="9984" width="9.109375" style="1"/>
    <col min="9985" max="9985" width="72" style="1" customWidth="1"/>
    <col min="9986" max="9986" width="8.44140625" style="1" customWidth="1"/>
    <col min="9987" max="9987" width="6.6640625" style="1" customWidth="1"/>
    <col min="9988" max="9988" width="5.6640625" style="1" customWidth="1"/>
    <col min="9989" max="9989" width="12.109375" style="1" customWidth="1"/>
    <col min="9990" max="9990" width="4" style="1" customWidth="1"/>
    <col min="9991" max="9991" width="14.33203125" style="1" customWidth="1"/>
    <col min="9992" max="9992" width="12.88671875" style="1" customWidth="1"/>
    <col min="9993" max="9993" width="13.88671875" style="1" customWidth="1"/>
    <col min="9994" max="9995" width="9.109375" style="1"/>
    <col min="9996" max="9996" width="67" style="1" customWidth="1"/>
    <col min="9997" max="10240" width="9.109375" style="1"/>
    <col min="10241" max="10241" width="72" style="1" customWidth="1"/>
    <col min="10242" max="10242" width="8.44140625" style="1" customWidth="1"/>
    <col min="10243" max="10243" width="6.6640625" style="1" customWidth="1"/>
    <col min="10244" max="10244" width="5.6640625" style="1" customWidth="1"/>
    <col min="10245" max="10245" width="12.109375" style="1" customWidth="1"/>
    <col min="10246" max="10246" width="4" style="1" customWidth="1"/>
    <col min="10247" max="10247" width="14.33203125" style="1" customWidth="1"/>
    <col min="10248" max="10248" width="12.88671875" style="1" customWidth="1"/>
    <col min="10249" max="10249" width="13.88671875" style="1" customWidth="1"/>
    <col min="10250" max="10251" width="9.109375" style="1"/>
    <col min="10252" max="10252" width="67" style="1" customWidth="1"/>
    <col min="10253" max="10496" width="9.109375" style="1"/>
    <col min="10497" max="10497" width="72" style="1" customWidth="1"/>
    <col min="10498" max="10498" width="8.44140625" style="1" customWidth="1"/>
    <col min="10499" max="10499" width="6.6640625" style="1" customWidth="1"/>
    <col min="10500" max="10500" width="5.6640625" style="1" customWidth="1"/>
    <col min="10501" max="10501" width="12.109375" style="1" customWidth="1"/>
    <col min="10502" max="10502" width="4" style="1" customWidth="1"/>
    <col min="10503" max="10503" width="14.33203125" style="1" customWidth="1"/>
    <col min="10504" max="10504" width="12.88671875" style="1" customWidth="1"/>
    <col min="10505" max="10505" width="13.88671875" style="1" customWidth="1"/>
    <col min="10506" max="10507" width="9.109375" style="1"/>
    <col min="10508" max="10508" width="67" style="1" customWidth="1"/>
    <col min="10509" max="10752" width="9.109375" style="1"/>
    <col min="10753" max="10753" width="72" style="1" customWidth="1"/>
    <col min="10754" max="10754" width="8.44140625" style="1" customWidth="1"/>
    <col min="10755" max="10755" width="6.6640625" style="1" customWidth="1"/>
    <col min="10756" max="10756" width="5.6640625" style="1" customWidth="1"/>
    <col min="10757" max="10757" width="12.109375" style="1" customWidth="1"/>
    <col min="10758" max="10758" width="4" style="1" customWidth="1"/>
    <col min="10759" max="10759" width="14.33203125" style="1" customWidth="1"/>
    <col min="10760" max="10760" width="12.88671875" style="1" customWidth="1"/>
    <col min="10761" max="10761" width="13.88671875" style="1" customWidth="1"/>
    <col min="10762" max="10763" width="9.109375" style="1"/>
    <col min="10764" max="10764" width="67" style="1" customWidth="1"/>
    <col min="10765" max="11008" width="9.109375" style="1"/>
    <col min="11009" max="11009" width="72" style="1" customWidth="1"/>
    <col min="11010" max="11010" width="8.44140625" style="1" customWidth="1"/>
    <col min="11011" max="11011" width="6.6640625" style="1" customWidth="1"/>
    <col min="11012" max="11012" width="5.6640625" style="1" customWidth="1"/>
    <col min="11013" max="11013" width="12.109375" style="1" customWidth="1"/>
    <col min="11014" max="11014" width="4" style="1" customWidth="1"/>
    <col min="11015" max="11015" width="14.33203125" style="1" customWidth="1"/>
    <col min="11016" max="11016" width="12.88671875" style="1" customWidth="1"/>
    <col min="11017" max="11017" width="13.88671875" style="1" customWidth="1"/>
    <col min="11018" max="11019" width="9.109375" style="1"/>
    <col min="11020" max="11020" width="67" style="1" customWidth="1"/>
    <col min="11021" max="11264" width="9.109375" style="1"/>
    <col min="11265" max="11265" width="72" style="1" customWidth="1"/>
    <col min="11266" max="11266" width="8.44140625" style="1" customWidth="1"/>
    <col min="11267" max="11267" width="6.6640625" style="1" customWidth="1"/>
    <col min="11268" max="11268" width="5.6640625" style="1" customWidth="1"/>
    <col min="11269" max="11269" width="12.109375" style="1" customWidth="1"/>
    <col min="11270" max="11270" width="4" style="1" customWidth="1"/>
    <col min="11271" max="11271" width="14.33203125" style="1" customWidth="1"/>
    <col min="11272" max="11272" width="12.88671875" style="1" customWidth="1"/>
    <col min="11273" max="11273" width="13.88671875" style="1" customWidth="1"/>
    <col min="11274" max="11275" width="9.109375" style="1"/>
    <col min="11276" max="11276" width="67" style="1" customWidth="1"/>
    <col min="11277" max="11520" width="9.109375" style="1"/>
    <col min="11521" max="11521" width="72" style="1" customWidth="1"/>
    <col min="11522" max="11522" width="8.44140625" style="1" customWidth="1"/>
    <col min="11523" max="11523" width="6.6640625" style="1" customWidth="1"/>
    <col min="11524" max="11524" width="5.6640625" style="1" customWidth="1"/>
    <col min="11525" max="11525" width="12.109375" style="1" customWidth="1"/>
    <col min="11526" max="11526" width="4" style="1" customWidth="1"/>
    <col min="11527" max="11527" width="14.33203125" style="1" customWidth="1"/>
    <col min="11528" max="11528" width="12.88671875" style="1" customWidth="1"/>
    <col min="11529" max="11529" width="13.88671875" style="1" customWidth="1"/>
    <col min="11530" max="11531" width="9.109375" style="1"/>
    <col min="11532" max="11532" width="67" style="1" customWidth="1"/>
    <col min="11533" max="11776" width="9.109375" style="1"/>
    <col min="11777" max="11777" width="72" style="1" customWidth="1"/>
    <col min="11778" max="11778" width="8.44140625" style="1" customWidth="1"/>
    <col min="11779" max="11779" width="6.6640625" style="1" customWidth="1"/>
    <col min="11780" max="11780" width="5.6640625" style="1" customWidth="1"/>
    <col min="11781" max="11781" width="12.109375" style="1" customWidth="1"/>
    <col min="11782" max="11782" width="4" style="1" customWidth="1"/>
    <col min="11783" max="11783" width="14.33203125" style="1" customWidth="1"/>
    <col min="11784" max="11784" width="12.88671875" style="1" customWidth="1"/>
    <col min="11785" max="11785" width="13.88671875" style="1" customWidth="1"/>
    <col min="11786" max="11787" width="9.109375" style="1"/>
    <col min="11788" max="11788" width="67" style="1" customWidth="1"/>
    <col min="11789" max="12032" width="9.109375" style="1"/>
    <col min="12033" max="12033" width="72" style="1" customWidth="1"/>
    <col min="12034" max="12034" width="8.44140625" style="1" customWidth="1"/>
    <col min="12035" max="12035" width="6.6640625" style="1" customWidth="1"/>
    <col min="12036" max="12036" width="5.6640625" style="1" customWidth="1"/>
    <col min="12037" max="12037" width="12.109375" style="1" customWidth="1"/>
    <col min="12038" max="12038" width="4" style="1" customWidth="1"/>
    <col min="12039" max="12039" width="14.33203125" style="1" customWidth="1"/>
    <col min="12040" max="12040" width="12.88671875" style="1" customWidth="1"/>
    <col min="12041" max="12041" width="13.88671875" style="1" customWidth="1"/>
    <col min="12042" max="12043" width="9.109375" style="1"/>
    <col min="12044" max="12044" width="67" style="1" customWidth="1"/>
    <col min="12045" max="12288" width="9.109375" style="1"/>
    <col min="12289" max="12289" width="72" style="1" customWidth="1"/>
    <col min="12290" max="12290" width="8.44140625" style="1" customWidth="1"/>
    <col min="12291" max="12291" width="6.6640625" style="1" customWidth="1"/>
    <col min="12292" max="12292" width="5.6640625" style="1" customWidth="1"/>
    <col min="12293" max="12293" width="12.109375" style="1" customWidth="1"/>
    <col min="12294" max="12294" width="4" style="1" customWidth="1"/>
    <col min="12295" max="12295" width="14.33203125" style="1" customWidth="1"/>
    <col min="12296" max="12296" width="12.88671875" style="1" customWidth="1"/>
    <col min="12297" max="12297" width="13.88671875" style="1" customWidth="1"/>
    <col min="12298" max="12299" width="9.109375" style="1"/>
    <col min="12300" max="12300" width="67" style="1" customWidth="1"/>
    <col min="12301" max="12544" width="9.109375" style="1"/>
    <col min="12545" max="12545" width="72" style="1" customWidth="1"/>
    <col min="12546" max="12546" width="8.44140625" style="1" customWidth="1"/>
    <col min="12547" max="12547" width="6.6640625" style="1" customWidth="1"/>
    <col min="12548" max="12548" width="5.6640625" style="1" customWidth="1"/>
    <col min="12549" max="12549" width="12.109375" style="1" customWidth="1"/>
    <col min="12550" max="12550" width="4" style="1" customWidth="1"/>
    <col min="12551" max="12551" width="14.33203125" style="1" customWidth="1"/>
    <col min="12552" max="12552" width="12.88671875" style="1" customWidth="1"/>
    <col min="12553" max="12553" width="13.88671875" style="1" customWidth="1"/>
    <col min="12554" max="12555" width="9.109375" style="1"/>
    <col min="12556" max="12556" width="67" style="1" customWidth="1"/>
    <col min="12557" max="12800" width="9.109375" style="1"/>
    <col min="12801" max="12801" width="72" style="1" customWidth="1"/>
    <col min="12802" max="12802" width="8.44140625" style="1" customWidth="1"/>
    <col min="12803" max="12803" width="6.6640625" style="1" customWidth="1"/>
    <col min="12804" max="12804" width="5.6640625" style="1" customWidth="1"/>
    <col min="12805" max="12805" width="12.109375" style="1" customWidth="1"/>
    <col min="12806" max="12806" width="4" style="1" customWidth="1"/>
    <col min="12807" max="12807" width="14.33203125" style="1" customWidth="1"/>
    <col min="12808" max="12808" width="12.88671875" style="1" customWidth="1"/>
    <col min="12809" max="12809" width="13.88671875" style="1" customWidth="1"/>
    <col min="12810" max="12811" width="9.109375" style="1"/>
    <col min="12812" max="12812" width="67" style="1" customWidth="1"/>
    <col min="12813" max="13056" width="9.109375" style="1"/>
    <col min="13057" max="13057" width="72" style="1" customWidth="1"/>
    <col min="13058" max="13058" width="8.44140625" style="1" customWidth="1"/>
    <col min="13059" max="13059" width="6.6640625" style="1" customWidth="1"/>
    <col min="13060" max="13060" width="5.6640625" style="1" customWidth="1"/>
    <col min="13061" max="13061" width="12.109375" style="1" customWidth="1"/>
    <col min="13062" max="13062" width="4" style="1" customWidth="1"/>
    <col min="13063" max="13063" width="14.33203125" style="1" customWidth="1"/>
    <col min="13064" max="13064" width="12.88671875" style="1" customWidth="1"/>
    <col min="13065" max="13065" width="13.88671875" style="1" customWidth="1"/>
    <col min="13066" max="13067" width="9.109375" style="1"/>
    <col min="13068" max="13068" width="67" style="1" customWidth="1"/>
    <col min="13069" max="13312" width="9.109375" style="1"/>
    <col min="13313" max="13313" width="72" style="1" customWidth="1"/>
    <col min="13314" max="13314" width="8.44140625" style="1" customWidth="1"/>
    <col min="13315" max="13315" width="6.6640625" style="1" customWidth="1"/>
    <col min="13316" max="13316" width="5.6640625" style="1" customWidth="1"/>
    <col min="13317" max="13317" width="12.109375" style="1" customWidth="1"/>
    <col min="13318" max="13318" width="4" style="1" customWidth="1"/>
    <col min="13319" max="13319" width="14.33203125" style="1" customWidth="1"/>
    <col min="13320" max="13320" width="12.88671875" style="1" customWidth="1"/>
    <col min="13321" max="13321" width="13.88671875" style="1" customWidth="1"/>
    <col min="13322" max="13323" width="9.109375" style="1"/>
    <col min="13324" max="13324" width="67" style="1" customWidth="1"/>
    <col min="13325" max="13568" width="9.109375" style="1"/>
    <col min="13569" max="13569" width="72" style="1" customWidth="1"/>
    <col min="13570" max="13570" width="8.44140625" style="1" customWidth="1"/>
    <col min="13571" max="13571" width="6.6640625" style="1" customWidth="1"/>
    <col min="13572" max="13572" width="5.6640625" style="1" customWidth="1"/>
    <col min="13573" max="13573" width="12.109375" style="1" customWidth="1"/>
    <col min="13574" max="13574" width="4" style="1" customWidth="1"/>
    <col min="13575" max="13575" width="14.33203125" style="1" customWidth="1"/>
    <col min="13576" max="13576" width="12.88671875" style="1" customWidth="1"/>
    <col min="13577" max="13577" width="13.88671875" style="1" customWidth="1"/>
    <col min="13578" max="13579" width="9.109375" style="1"/>
    <col min="13580" max="13580" width="67" style="1" customWidth="1"/>
    <col min="13581" max="13824" width="9.109375" style="1"/>
    <col min="13825" max="13825" width="72" style="1" customWidth="1"/>
    <col min="13826" max="13826" width="8.44140625" style="1" customWidth="1"/>
    <col min="13827" max="13827" width="6.6640625" style="1" customWidth="1"/>
    <col min="13828" max="13828" width="5.6640625" style="1" customWidth="1"/>
    <col min="13829" max="13829" width="12.109375" style="1" customWidth="1"/>
    <col min="13830" max="13830" width="4" style="1" customWidth="1"/>
    <col min="13831" max="13831" width="14.33203125" style="1" customWidth="1"/>
    <col min="13832" max="13832" width="12.88671875" style="1" customWidth="1"/>
    <col min="13833" max="13833" width="13.88671875" style="1" customWidth="1"/>
    <col min="13834" max="13835" width="9.109375" style="1"/>
    <col min="13836" max="13836" width="67" style="1" customWidth="1"/>
    <col min="13837" max="14080" width="9.109375" style="1"/>
    <col min="14081" max="14081" width="72" style="1" customWidth="1"/>
    <col min="14082" max="14082" width="8.44140625" style="1" customWidth="1"/>
    <col min="14083" max="14083" width="6.6640625" style="1" customWidth="1"/>
    <col min="14084" max="14084" width="5.6640625" style="1" customWidth="1"/>
    <col min="14085" max="14085" width="12.109375" style="1" customWidth="1"/>
    <col min="14086" max="14086" width="4" style="1" customWidth="1"/>
    <col min="14087" max="14087" width="14.33203125" style="1" customWidth="1"/>
    <col min="14088" max="14088" width="12.88671875" style="1" customWidth="1"/>
    <col min="14089" max="14089" width="13.88671875" style="1" customWidth="1"/>
    <col min="14090" max="14091" width="9.109375" style="1"/>
    <col min="14092" max="14092" width="67" style="1" customWidth="1"/>
    <col min="14093" max="14336" width="9.109375" style="1"/>
    <col min="14337" max="14337" width="72" style="1" customWidth="1"/>
    <col min="14338" max="14338" width="8.44140625" style="1" customWidth="1"/>
    <col min="14339" max="14339" width="6.6640625" style="1" customWidth="1"/>
    <col min="14340" max="14340" width="5.6640625" style="1" customWidth="1"/>
    <col min="14341" max="14341" width="12.109375" style="1" customWidth="1"/>
    <col min="14342" max="14342" width="4" style="1" customWidth="1"/>
    <col min="14343" max="14343" width="14.33203125" style="1" customWidth="1"/>
    <col min="14344" max="14344" width="12.88671875" style="1" customWidth="1"/>
    <col min="14345" max="14345" width="13.88671875" style="1" customWidth="1"/>
    <col min="14346" max="14347" width="9.109375" style="1"/>
    <col min="14348" max="14348" width="67" style="1" customWidth="1"/>
    <col min="14349" max="14592" width="9.109375" style="1"/>
    <col min="14593" max="14593" width="72" style="1" customWidth="1"/>
    <col min="14594" max="14594" width="8.44140625" style="1" customWidth="1"/>
    <col min="14595" max="14595" width="6.6640625" style="1" customWidth="1"/>
    <col min="14596" max="14596" width="5.6640625" style="1" customWidth="1"/>
    <col min="14597" max="14597" width="12.109375" style="1" customWidth="1"/>
    <col min="14598" max="14598" width="4" style="1" customWidth="1"/>
    <col min="14599" max="14599" width="14.33203125" style="1" customWidth="1"/>
    <col min="14600" max="14600" width="12.88671875" style="1" customWidth="1"/>
    <col min="14601" max="14601" width="13.88671875" style="1" customWidth="1"/>
    <col min="14602" max="14603" width="9.109375" style="1"/>
    <col min="14604" max="14604" width="67" style="1" customWidth="1"/>
    <col min="14605" max="14848" width="9.109375" style="1"/>
    <col min="14849" max="14849" width="72" style="1" customWidth="1"/>
    <col min="14850" max="14850" width="8.44140625" style="1" customWidth="1"/>
    <col min="14851" max="14851" width="6.6640625" style="1" customWidth="1"/>
    <col min="14852" max="14852" width="5.6640625" style="1" customWidth="1"/>
    <col min="14853" max="14853" width="12.109375" style="1" customWidth="1"/>
    <col min="14854" max="14854" width="4" style="1" customWidth="1"/>
    <col min="14855" max="14855" width="14.33203125" style="1" customWidth="1"/>
    <col min="14856" max="14856" width="12.88671875" style="1" customWidth="1"/>
    <col min="14857" max="14857" width="13.88671875" style="1" customWidth="1"/>
    <col min="14858" max="14859" width="9.109375" style="1"/>
    <col min="14860" max="14860" width="67" style="1" customWidth="1"/>
    <col min="14861" max="15104" width="9.109375" style="1"/>
    <col min="15105" max="15105" width="72" style="1" customWidth="1"/>
    <col min="15106" max="15106" width="8.44140625" style="1" customWidth="1"/>
    <col min="15107" max="15107" width="6.6640625" style="1" customWidth="1"/>
    <col min="15108" max="15108" width="5.6640625" style="1" customWidth="1"/>
    <col min="15109" max="15109" width="12.109375" style="1" customWidth="1"/>
    <col min="15110" max="15110" width="4" style="1" customWidth="1"/>
    <col min="15111" max="15111" width="14.33203125" style="1" customWidth="1"/>
    <col min="15112" max="15112" width="12.88671875" style="1" customWidth="1"/>
    <col min="15113" max="15113" width="13.88671875" style="1" customWidth="1"/>
    <col min="15114" max="15115" width="9.109375" style="1"/>
    <col min="15116" max="15116" width="67" style="1" customWidth="1"/>
    <col min="15117" max="15360" width="9.109375" style="1"/>
    <col min="15361" max="15361" width="72" style="1" customWidth="1"/>
    <col min="15362" max="15362" width="8.44140625" style="1" customWidth="1"/>
    <col min="15363" max="15363" width="6.6640625" style="1" customWidth="1"/>
    <col min="15364" max="15364" width="5.6640625" style="1" customWidth="1"/>
    <col min="15365" max="15365" width="12.109375" style="1" customWidth="1"/>
    <col min="15366" max="15366" width="4" style="1" customWidth="1"/>
    <col min="15367" max="15367" width="14.33203125" style="1" customWidth="1"/>
    <col min="15368" max="15368" width="12.88671875" style="1" customWidth="1"/>
    <col min="15369" max="15369" width="13.88671875" style="1" customWidth="1"/>
    <col min="15370" max="15371" width="9.109375" style="1"/>
    <col min="15372" max="15372" width="67" style="1" customWidth="1"/>
    <col min="15373" max="15616" width="9.109375" style="1"/>
    <col min="15617" max="15617" width="72" style="1" customWidth="1"/>
    <col min="15618" max="15618" width="8.44140625" style="1" customWidth="1"/>
    <col min="15619" max="15619" width="6.6640625" style="1" customWidth="1"/>
    <col min="15620" max="15620" width="5.6640625" style="1" customWidth="1"/>
    <col min="15621" max="15621" width="12.109375" style="1" customWidth="1"/>
    <col min="15622" max="15622" width="4" style="1" customWidth="1"/>
    <col min="15623" max="15623" width="14.33203125" style="1" customWidth="1"/>
    <col min="15624" max="15624" width="12.88671875" style="1" customWidth="1"/>
    <col min="15625" max="15625" width="13.88671875" style="1" customWidth="1"/>
    <col min="15626" max="15627" width="9.109375" style="1"/>
    <col min="15628" max="15628" width="67" style="1" customWidth="1"/>
    <col min="15629" max="15872" width="9.109375" style="1"/>
    <col min="15873" max="15873" width="72" style="1" customWidth="1"/>
    <col min="15874" max="15874" width="8.44140625" style="1" customWidth="1"/>
    <col min="15875" max="15875" width="6.6640625" style="1" customWidth="1"/>
    <col min="15876" max="15876" width="5.6640625" style="1" customWidth="1"/>
    <col min="15877" max="15877" width="12.109375" style="1" customWidth="1"/>
    <col min="15878" max="15878" width="4" style="1" customWidth="1"/>
    <col min="15879" max="15879" width="14.33203125" style="1" customWidth="1"/>
    <col min="15880" max="15880" width="12.88671875" style="1" customWidth="1"/>
    <col min="15881" max="15881" width="13.88671875" style="1" customWidth="1"/>
    <col min="15882" max="15883" width="9.109375" style="1"/>
    <col min="15884" max="15884" width="67" style="1" customWidth="1"/>
    <col min="15885" max="16128" width="9.109375" style="1"/>
    <col min="16129" max="16129" width="72" style="1" customWidth="1"/>
    <col min="16130" max="16130" width="8.44140625" style="1" customWidth="1"/>
    <col min="16131" max="16131" width="6.6640625" style="1" customWidth="1"/>
    <col min="16132" max="16132" width="5.6640625" style="1" customWidth="1"/>
    <col min="16133" max="16133" width="12.109375" style="1" customWidth="1"/>
    <col min="16134" max="16134" width="4" style="1" customWidth="1"/>
    <col min="16135" max="16135" width="14.33203125" style="1" customWidth="1"/>
    <col min="16136" max="16136" width="12.88671875" style="1" customWidth="1"/>
    <col min="16137" max="16137" width="13.88671875" style="1" customWidth="1"/>
    <col min="16138" max="16139" width="9.109375" style="1"/>
    <col min="16140" max="16140" width="67" style="1" customWidth="1"/>
    <col min="16141" max="16384" width="9.109375" style="1"/>
  </cols>
  <sheetData>
    <row r="2" spans="1:14" x14ac:dyDescent="0.25">
      <c r="C2" s="175" t="s">
        <v>100</v>
      </c>
      <c r="D2" s="175"/>
      <c r="E2" s="175"/>
      <c r="F2" s="175"/>
      <c r="G2" s="175"/>
      <c r="H2" s="175"/>
      <c r="I2" s="175"/>
    </row>
    <row r="3" spans="1:14" ht="64.8" customHeight="1" x14ac:dyDescent="0.25">
      <c r="C3" s="74"/>
      <c r="D3" s="176" t="s">
        <v>311</v>
      </c>
      <c r="E3" s="176"/>
      <c r="F3" s="176"/>
      <c r="G3" s="176"/>
      <c r="H3" s="176"/>
      <c r="I3" s="176"/>
    </row>
    <row r="4" spans="1:14" ht="13.8" customHeight="1" x14ac:dyDescent="0.25">
      <c r="C4" s="22"/>
      <c r="D4" s="22"/>
    </row>
    <row r="5" spans="1:14" ht="29.25" customHeight="1" x14ac:dyDescent="0.25">
      <c r="A5" s="170" t="s">
        <v>176</v>
      </c>
      <c r="B5" s="170"/>
      <c r="C5" s="170"/>
      <c r="D5" s="170"/>
      <c r="E5" s="170"/>
      <c r="F5" s="170"/>
      <c r="G5" s="170"/>
      <c r="H5" s="170"/>
      <c r="I5" s="170"/>
    </row>
    <row r="6" spans="1:14" ht="15" customHeight="1" x14ac:dyDescent="0.25">
      <c r="A6" s="170"/>
      <c r="B6" s="170"/>
      <c r="C6" s="170"/>
      <c r="D6" s="170"/>
      <c r="E6" s="170"/>
      <c r="F6" s="170"/>
      <c r="G6" s="170"/>
      <c r="H6" s="170"/>
      <c r="I6" s="170"/>
    </row>
    <row r="7" spans="1:14" ht="0.75" customHeight="1" x14ac:dyDescent="0.25">
      <c r="A7" s="170"/>
      <c r="B7" s="170"/>
      <c r="C7" s="170"/>
      <c r="D7" s="170"/>
      <c r="E7" s="170"/>
      <c r="F7" s="170"/>
      <c r="G7" s="170"/>
      <c r="H7" s="170"/>
      <c r="I7" s="170"/>
    </row>
    <row r="8" spans="1:14" x14ac:dyDescent="0.25">
      <c r="A8" s="45"/>
      <c r="B8" s="45"/>
      <c r="C8" s="45"/>
      <c r="D8" s="45"/>
      <c r="H8" s="45" t="s">
        <v>0</v>
      </c>
    </row>
    <row r="9" spans="1:14" s="3" customFormat="1" ht="13.2" customHeight="1" x14ac:dyDescent="0.25">
      <c r="A9" s="173" t="s">
        <v>1</v>
      </c>
      <c r="B9" s="173" t="s">
        <v>101</v>
      </c>
      <c r="C9" s="173" t="s">
        <v>2</v>
      </c>
      <c r="D9" s="173" t="s">
        <v>3</v>
      </c>
      <c r="E9" s="177" t="s">
        <v>4</v>
      </c>
      <c r="F9" s="173" t="s">
        <v>5</v>
      </c>
      <c r="G9" s="173" t="s">
        <v>168</v>
      </c>
      <c r="H9" s="173" t="s">
        <v>169</v>
      </c>
      <c r="I9" s="173" t="s">
        <v>170</v>
      </c>
    </row>
    <row r="10" spans="1:14" s="3" customFormat="1" ht="17.25" customHeight="1" x14ac:dyDescent="0.25">
      <c r="A10" s="174"/>
      <c r="B10" s="174"/>
      <c r="C10" s="174"/>
      <c r="D10" s="174"/>
      <c r="E10" s="178"/>
      <c r="F10" s="174"/>
      <c r="G10" s="174"/>
      <c r="H10" s="174"/>
      <c r="I10" s="174"/>
    </row>
    <row r="11" spans="1:14" s="3" customFormat="1" ht="17.25" customHeight="1" x14ac:dyDescent="0.25">
      <c r="A11" s="43">
        <v>1</v>
      </c>
      <c r="B11" s="43">
        <v>2</v>
      </c>
      <c r="C11" s="43">
        <v>3</v>
      </c>
      <c r="D11" s="75">
        <v>4</v>
      </c>
      <c r="E11" s="44" t="s">
        <v>102</v>
      </c>
      <c r="F11" s="43">
        <v>6</v>
      </c>
      <c r="G11" s="43">
        <v>7</v>
      </c>
      <c r="H11" s="43">
        <v>8</v>
      </c>
      <c r="I11" s="43">
        <v>9</v>
      </c>
    </row>
    <row r="12" spans="1:14" s="3" customFormat="1" ht="17.25" customHeight="1" x14ac:dyDescent="0.25">
      <c r="A12" s="2" t="s">
        <v>103</v>
      </c>
      <c r="B12" s="43"/>
      <c r="C12" s="43"/>
      <c r="D12" s="43"/>
      <c r="E12" s="44"/>
      <c r="F12" s="43"/>
      <c r="G12" s="99">
        <f>G13</f>
        <v>25001.800000000003</v>
      </c>
      <c r="H12" s="99">
        <f>H13</f>
        <v>18737.100000000002</v>
      </c>
      <c r="I12" s="99">
        <f>I13</f>
        <v>21023.3</v>
      </c>
      <c r="J12" s="95">
        <f>G12-'приложение 3'!F8</f>
        <v>0</v>
      </c>
      <c r="K12" s="95">
        <f>H12-'приложение 3'!G8</f>
        <v>0</v>
      </c>
      <c r="L12" s="95">
        <f>I12-'приложение 3'!H8</f>
        <v>0</v>
      </c>
    </row>
    <row r="13" spans="1:14" s="3" customFormat="1" ht="17.25" customHeight="1" x14ac:dyDescent="0.25">
      <c r="A13" s="2" t="s">
        <v>104</v>
      </c>
      <c r="B13" s="43">
        <v>951</v>
      </c>
      <c r="C13" s="43"/>
      <c r="D13" s="43"/>
      <c r="E13" s="44"/>
      <c r="F13" s="43"/>
      <c r="G13" s="99">
        <f>SUM(G14:G47)</f>
        <v>25001.800000000003</v>
      </c>
      <c r="H13" s="99">
        <f t="shared" ref="H13:I13" si="0">SUM(H14:H47)</f>
        <v>18737.100000000002</v>
      </c>
      <c r="I13" s="99">
        <f t="shared" si="0"/>
        <v>21023.3</v>
      </c>
      <c r="M13" s="76"/>
      <c r="N13" s="76"/>
    </row>
    <row r="14" spans="1:14" s="3" customFormat="1" ht="67.2" customHeight="1" x14ac:dyDescent="0.25">
      <c r="A14" s="4" t="str">
        <f>'приложение 3'!A11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v>
      </c>
      <c r="B14" s="25">
        <v>951</v>
      </c>
      <c r="C14" s="61" t="str">
        <f>'приложение 3'!B11</f>
        <v>01</v>
      </c>
      <c r="D14" s="61" t="str">
        <f>'приложение 3'!C11</f>
        <v>03</v>
      </c>
      <c r="E14" s="61" t="str">
        <f>'приложение 3'!D11</f>
        <v>99 9 00 99990</v>
      </c>
      <c r="F14" s="61" t="str">
        <f>'приложение 3'!E11</f>
        <v>240</v>
      </c>
      <c r="G14" s="100">
        <f>'приложение 3'!F11</f>
        <v>100</v>
      </c>
      <c r="H14" s="100">
        <f>'приложение 3'!G11</f>
        <v>100</v>
      </c>
      <c r="I14" s="100">
        <f>'приложение 3'!H11</f>
        <v>100</v>
      </c>
      <c r="M14" s="76"/>
      <c r="N14" s="76"/>
    </row>
    <row r="15" spans="1:14" s="3" customFormat="1" ht="73.2" customHeight="1" x14ac:dyDescent="0.25">
      <c r="A15" s="16" t="str">
        <f>'приложение 3'!A13</f>
        <v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 Расходы на выплаты персоналу государственных (муниципальных ) органов)</v>
      </c>
      <c r="B15" s="61">
        <v>951</v>
      </c>
      <c r="C15" s="61" t="str">
        <f>'приложение 3'!B13</f>
        <v>01</v>
      </c>
      <c r="D15" s="61" t="str">
        <f>'приложение 3'!C13</f>
        <v>04</v>
      </c>
      <c r="E15" s="61" t="str">
        <f>'приложение 3'!D13</f>
        <v>11 2 00 00110</v>
      </c>
      <c r="F15" s="61" t="str">
        <f>'приложение 3'!E13</f>
        <v>120</v>
      </c>
      <c r="G15" s="100">
        <f>'приложение 3'!F13</f>
        <v>5606.7</v>
      </c>
      <c r="H15" s="100">
        <f>'приложение 3'!G13</f>
        <v>5677.9000000000005</v>
      </c>
      <c r="I15" s="100">
        <f>'приложение 3'!H13</f>
        <v>5735.2000000000007</v>
      </c>
    </row>
    <row r="16" spans="1:14" s="3" customFormat="1" ht="79.2" x14ac:dyDescent="0.25">
      <c r="A16" s="16" t="str">
        <f>'приложение 3'!A14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16" s="61">
        <v>951</v>
      </c>
      <c r="C16" s="61" t="str">
        <f>'приложение 3'!B14</f>
        <v>01</v>
      </c>
      <c r="D16" s="61" t="str">
        <f>'приложение 3'!C14</f>
        <v>04</v>
      </c>
      <c r="E16" s="61" t="str">
        <f>'приложение 3'!D14</f>
        <v>11 2 00 00190</v>
      </c>
      <c r="F16" s="61" t="str">
        <f>'приложение 3'!E14</f>
        <v>240</v>
      </c>
      <c r="G16" s="100">
        <f>'приложение 3'!F14</f>
        <v>580.79999999999995</v>
      </c>
      <c r="H16" s="100">
        <f>'приложение 3'!G14</f>
        <v>483.40000000000003</v>
      </c>
      <c r="I16" s="100">
        <f>'приложение 3'!H14</f>
        <v>484.2</v>
      </c>
    </row>
    <row r="17" spans="1:9" s="3" customFormat="1" ht="52.2" customHeight="1" x14ac:dyDescent="0.25">
      <c r="A17" s="16" t="str">
        <f>'приложение 3'!A15</f>
        <v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v>
      </c>
      <c r="B17" s="61">
        <v>951</v>
      </c>
      <c r="C17" s="61" t="str">
        <f>'приложение 3'!B15</f>
        <v>01</v>
      </c>
      <c r="D17" s="61" t="str">
        <f>'приложение 3'!C15</f>
        <v>04</v>
      </c>
      <c r="E17" s="61" t="str">
        <f>'приложение 3'!D15</f>
        <v>99 9 00 85010</v>
      </c>
      <c r="F17" s="61" t="str">
        <f>'приложение 3'!E15</f>
        <v>120</v>
      </c>
      <c r="G17" s="100">
        <f>'приложение 3'!F15</f>
        <v>8.8000000000000007</v>
      </c>
      <c r="H17" s="100">
        <f>'приложение 3'!G15</f>
        <v>8.8000000000000007</v>
      </c>
      <c r="I17" s="100">
        <f>'приложение 3'!H15</f>
        <v>8.8000000000000007</v>
      </c>
    </row>
    <row r="18" spans="1:9" s="3" customFormat="1" ht="112.2" customHeight="1" x14ac:dyDescent="0.25">
      <c r="A18" s="16" t="str">
        <f>'приложение 3'!A16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v>
      </c>
      <c r="B18" s="61">
        <v>951</v>
      </c>
      <c r="C18" s="61" t="str">
        <f>'приложение 3'!B16</f>
        <v>01</v>
      </c>
      <c r="D18" s="61" t="str">
        <f>'приложение 3'!C16</f>
        <v>04</v>
      </c>
      <c r="E18" s="61" t="str">
        <f>'приложение 3'!D16</f>
        <v>99 9 00 85020</v>
      </c>
      <c r="F18" s="61" t="str">
        <f>'приложение 3'!E16</f>
        <v>540</v>
      </c>
      <c r="G18" s="100">
        <f>'приложение 3'!F16</f>
        <v>41.3</v>
      </c>
      <c r="H18" s="100">
        <f>'приложение 3'!G16</f>
        <v>39.799999999999997</v>
      </c>
      <c r="I18" s="100">
        <f>'приложение 3'!H16</f>
        <v>39.799999999999997</v>
      </c>
    </row>
    <row r="19" spans="1:9" s="3" customFormat="1" ht="79.8" customHeight="1" x14ac:dyDescent="0.25">
      <c r="A19" s="16" t="str">
        <f>'приложение 3'!A17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(Уплата налогов, сборов и иных платежей)</v>
      </c>
      <c r="B19" s="61">
        <v>951</v>
      </c>
      <c r="C19" s="61" t="str">
        <f>'приложение 3'!B17</f>
        <v>01</v>
      </c>
      <c r="D19" s="61" t="str">
        <f>'приложение 3'!C17</f>
        <v>04</v>
      </c>
      <c r="E19" s="61" t="str">
        <f>'приложение 3'!D17</f>
        <v>11 2 00 00190</v>
      </c>
      <c r="F19" s="61" t="str">
        <f>'приложение 3'!E17</f>
        <v>850</v>
      </c>
      <c r="G19" s="100">
        <f>'приложение 3'!F17</f>
        <v>1</v>
      </c>
      <c r="H19" s="100">
        <f>'приложение 3'!G17</f>
        <v>1</v>
      </c>
      <c r="I19" s="100">
        <f>'приложение 3'!H17</f>
        <v>1</v>
      </c>
    </row>
    <row r="20" spans="1:9" s="3" customFormat="1" ht="78.599999999999994" customHeight="1" x14ac:dyDescent="0.25">
      <c r="A20" s="16" t="str">
        <f>'приложение 3'!A18</f>
        <v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v>
      </c>
      <c r="B20" s="61">
        <v>951</v>
      </c>
      <c r="C20" s="61" t="str">
        <f>'приложение 3'!B18</f>
        <v>01</v>
      </c>
      <c r="D20" s="61" t="str">
        <f>'приложение 3'!C18</f>
        <v>04</v>
      </c>
      <c r="E20" s="61" t="str">
        <f>'приложение 3'!D18</f>
        <v>99 9 00 72390</v>
      </c>
      <c r="F20" s="61" t="str">
        <f>'приложение 3'!E18</f>
        <v>240</v>
      </c>
      <c r="G20" s="100">
        <f>'приложение 3'!F18</f>
        <v>0.2</v>
      </c>
      <c r="H20" s="100">
        <f>'приложение 3'!G18</f>
        <v>0.2</v>
      </c>
      <c r="I20" s="100">
        <f>'приложение 3'!H18</f>
        <v>0.2</v>
      </c>
    </row>
    <row r="21" spans="1:9" s="3" customFormat="1" ht="85.2" customHeight="1" x14ac:dyDescent="0.25">
      <c r="A21" s="16" t="str">
        <f>'приложение 3'!A20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1" s="61">
        <v>951</v>
      </c>
      <c r="C21" s="61" t="str">
        <f>'приложение 3'!B20</f>
        <v>01</v>
      </c>
      <c r="D21" s="61" t="str">
        <f>'приложение 3'!C20</f>
        <v>06</v>
      </c>
      <c r="E21" s="61" t="str">
        <f>'приложение 3'!D20</f>
        <v>99 9 00 85030</v>
      </c>
      <c r="F21" s="61" t="str">
        <f>'приложение 3'!E20</f>
        <v>540</v>
      </c>
      <c r="G21" s="100">
        <f>'приложение 3'!F20</f>
        <v>37.6</v>
      </c>
      <c r="H21" s="100">
        <f>'приложение 3'!G20</f>
        <v>36</v>
      </c>
      <c r="I21" s="100">
        <f>'приложение 3'!H20</f>
        <v>36</v>
      </c>
    </row>
    <row r="22" spans="1:9" s="3" customFormat="1" ht="75" customHeight="1" x14ac:dyDescent="0.25">
      <c r="A22" s="16" t="str">
        <f>'приложение 3'!A24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(Иные закупки товаров,работ и услуг для обеспечения государственных (муниципальных) нужд)</v>
      </c>
      <c r="B22" s="61">
        <v>951</v>
      </c>
      <c r="C22" s="61" t="str">
        <f>'приложение 3'!B24</f>
        <v>01</v>
      </c>
      <c r="D22" s="61" t="str">
        <f>'приложение 3'!C24</f>
        <v>13</v>
      </c>
      <c r="E22" s="61" t="str">
        <f>'приложение 3'!D24</f>
        <v>11 2 00 00190</v>
      </c>
      <c r="F22" s="61" t="str">
        <f>'приложение 3'!E24</f>
        <v>240</v>
      </c>
      <c r="G22" s="100">
        <f>'приложение 3'!F24</f>
        <v>80.8</v>
      </c>
      <c r="H22" s="100">
        <f>'приложение 3'!G24</f>
        <v>8.8000000000000007</v>
      </c>
      <c r="I22" s="100">
        <f>'приложение 3'!H24</f>
        <v>8.8000000000000007</v>
      </c>
    </row>
    <row r="23" spans="1:9" s="3" customFormat="1" ht="71.400000000000006" customHeight="1" x14ac:dyDescent="0.25">
      <c r="A23" s="16" t="str">
        <f>'приложение 3'!A25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(Уплата налогов, сборов и иных платежей)</v>
      </c>
      <c r="B23" s="61">
        <v>951</v>
      </c>
      <c r="C23" s="61" t="str">
        <f>'приложение 3'!B25</f>
        <v>01</v>
      </c>
      <c r="D23" s="61" t="str">
        <f>'приложение 3'!C25</f>
        <v>13</v>
      </c>
      <c r="E23" s="61" t="str">
        <f>'приложение 3'!D25</f>
        <v>11 2 00 00190</v>
      </c>
      <c r="F23" s="61" t="str">
        <f>'приложение 3'!E25</f>
        <v>850</v>
      </c>
      <c r="G23" s="100">
        <f>'приложение 3'!F25</f>
        <v>7.1</v>
      </c>
      <c r="H23" s="100">
        <f>'приложение 3'!G25</f>
        <v>7.1</v>
      </c>
      <c r="I23" s="100">
        <f>'приложение 3'!H25</f>
        <v>7.1</v>
      </c>
    </row>
    <row r="24" spans="1:9" s="3" customFormat="1" ht="104.4" customHeight="1" x14ac:dyDescent="0.25">
      <c r="A24" s="16" t="str">
        <f>'приложение 3'!A26</f>
        <v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   (Иные закупки товаров,работ и услуг для обеспечения государственных (муниципальных) нужд)</v>
      </c>
      <c r="B24" s="61">
        <v>951</v>
      </c>
      <c r="C24" s="61" t="str">
        <f>'приложение 3'!B26</f>
        <v>01</v>
      </c>
      <c r="D24" s="61" t="str">
        <f>'приложение 3'!C26</f>
        <v>13</v>
      </c>
      <c r="E24" s="61" t="str">
        <f>'приложение 3'!D26</f>
        <v>11 2 00 00540</v>
      </c>
      <c r="F24" s="61" t="str">
        <f>'приложение 3'!E26</f>
        <v>240</v>
      </c>
      <c r="G24" s="100">
        <f>'приложение 3'!F26</f>
        <v>50</v>
      </c>
      <c r="H24" s="100">
        <f>'приложение 3'!G26</f>
        <v>25</v>
      </c>
      <c r="I24" s="100">
        <f>'приложение 3'!H26</f>
        <v>25</v>
      </c>
    </row>
    <row r="25" spans="1:9" s="3" customFormat="1" ht="84" customHeight="1" x14ac:dyDescent="0.25">
      <c r="A25" s="16" t="str">
        <f>'приложение 3'!A27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5" s="61">
        <v>951</v>
      </c>
      <c r="C25" s="61" t="str">
        <f>'приложение 3'!B27</f>
        <v>01</v>
      </c>
      <c r="D25" s="61" t="str">
        <f>'приложение 3'!C27</f>
        <v>13</v>
      </c>
      <c r="E25" s="61" t="str">
        <f>'приложение 3'!D27</f>
        <v>99 9 00 85040</v>
      </c>
      <c r="F25" s="61" t="str">
        <f>'приложение 3'!E27</f>
        <v>540</v>
      </c>
      <c r="G25" s="100">
        <f>'приложение 3'!F27</f>
        <v>54.9</v>
      </c>
      <c r="H25" s="100">
        <f>'приложение 3'!G27</f>
        <v>53.8</v>
      </c>
      <c r="I25" s="100">
        <f>'приложение 3'!H27</f>
        <v>53.8</v>
      </c>
    </row>
    <row r="26" spans="1:9" s="3" customFormat="1" ht="89.4" customHeight="1" x14ac:dyDescent="0.25">
      <c r="A26" s="16" t="str">
        <f>'приложение 3'!A28</f>
        <v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v>
      </c>
      <c r="B26" s="61">
        <v>951</v>
      </c>
      <c r="C26" s="61" t="str">
        <f>'приложение 3'!B28</f>
        <v>01</v>
      </c>
      <c r="D26" s="61" t="str">
        <f>'приложение 3'!C28</f>
        <v>13</v>
      </c>
      <c r="E26" s="61" t="str">
        <f>'приложение 3'!D28</f>
        <v>99 9 00 85050</v>
      </c>
      <c r="F26" s="61" t="str">
        <f>'приложение 3'!E28</f>
        <v>540</v>
      </c>
      <c r="G26" s="100">
        <f>'приложение 3'!F28</f>
        <v>24.5</v>
      </c>
      <c r="H26" s="100">
        <f>'приложение 3'!G28</f>
        <v>24</v>
      </c>
      <c r="I26" s="100">
        <f>'приложение 3'!H28</f>
        <v>24</v>
      </c>
    </row>
    <row r="27" spans="1:9" s="3" customFormat="1" ht="59.4" customHeight="1" x14ac:dyDescent="0.25">
      <c r="A27" s="16" t="str">
        <f>'приложение 3'!A29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27" s="61">
        <v>951</v>
      </c>
      <c r="C27" s="61" t="str">
        <f>'приложение 3'!B29</f>
        <v>01</v>
      </c>
      <c r="D27" s="61" t="str">
        <f>'приложение 3'!C29</f>
        <v>13</v>
      </c>
      <c r="E27" s="61" t="str">
        <f>'приложение 3'!D29</f>
        <v>99 9 00 99990</v>
      </c>
      <c r="F27" s="61" t="str">
        <f>'приложение 3'!E29</f>
        <v>240</v>
      </c>
      <c r="G27" s="100">
        <f>'приложение 3'!F29</f>
        <v>145.80000000000001</v>
      </c>
      <c r="H27" s="100">
        <f>'приложение 3'!G29</f>
        <v>0</v>
      </c>
      <c r="I27" s="100">
        <f>'приложение 3'!H29</f>
        <v>0</v>
      </c>
    </row>
    <row r="28" spans="1:9" s="3" customFormat="1" ht="57.75" customHeight="1" x14ac:dyDescent="0.25">
      <c r="A28" s="16" t="str">
        <f>'приложение 3'!A30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v>
      </c>
      <c r="B28" s="61">
        <v>951</v>
      </c>
      <c r="C28" s="61" t="str">
        <f>'приложение 3'!B30</f>
        <v>01</v>
      </c>
      <c r="D28" s="61" t="str">
        <f>'приложение 3'!C30</f>
        <v>13</v>
      </c>
      <c r="E28" s="61" t="str">
        <f>'приложение 3'!D30</f>
        <v>99 9 00 99990</v>
      </c>
      <c r="F28" s="61" t="str">
        <f>'приложение 3'!E30</f>
        <v>850</v>
      </c>
      <c r="G28" s="100">
        <f>'приложение 3'!F30</f>
        <v>20</v>
      </c>
      <c r="H28" s="100">
        <f>'приложение 3'!G30</f>
        <v>20</v>
      </c>
      <c r="I28" s="100">
        <f>'приложение 3'!H30</f>
        <v>20</v>
      </c>
    </row>
    <row r="29" spans="1:9" s="3" customFormat="1" ht="46.8" customHeight="1" x14ac:dyDescent="0.25">
      <c r="A29" s="16" t="str">
        <f>'приложение 3'!A33</f>
        <v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v>
      </c>
      <c r="B29" s="61">
        <v>951</v>
      </c>
      <c r="C29" s="61" t="str">
        <f>'приложение 3'!B33</f>
        <v>02</v>
      </c>
      <c r="D29" s="61" t="str">
        <f>'приложение 3'!C33</f>
        <v>03</v>
      </c>
      <c r="E29" s="61" t="str">
        <f>'приложение 3'!D33</f>
        <v xml:space="preserve">99 9 00 51180 </v>
      </c>
      <c r="F29" s="61" t="str">
        <f>'приложение 3'!E33</f>
        <v>120</v>
      </c>
      <c r="G29" s="100">
        <f>'приложение 3'!F33</f>
        <v>192.7</v>
      </c>
      <c r="H29" s="100">
        <f>'приложение 3'!G33</f>
        <v>191.6</v>
      </c>
      <c r="I29" s="100">
        <f>'приложение 3'!H33</f>
        <v>198.5</v>
      </c>
    </row>
    <row r="30" spans="1:9" ht="91.5" customHeight="1" x14ac:dyDescent="0.25">
      <c r="A30" s="16" t="str">
        <f>'приложение 3'!A36</f>
        <v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30" s="61">
        <v>951</v>
      </c>
      <c r="C30" s="58" t="str">
        <f>'приложение 3'!B36</f>
        <v>03</v>
      </c>
      <c r="D30" s="58" t="str">
        <f>'приложение 3'!C36</f>
        <v>10</v>
      </c>
      <c r="E30" s="58" t="str">
        <f>'приложение 3'!D36</f>
        <v>03 1 00 40060</v>
      </c>
      <c r="F30" s="58" t="str">
        <f>'приложение 3'!E36</f>
        <v>240</v>
      </c>
      <c r="G30" s="101">
        <f>'приложение 3'!F36</f>
        <v>49.1</v>
      </c>
      <c r="H30" s="101">
        <f>'приложение 3'!G36</f>
        <v>5</v>
      </c>
      <c r="I30" s="101">
        <f>'приложение 3'!H36</f>
        <v>5</v>
      </c>
    </row>
    <row r="31" spans="1:9" ht="76.2" customHeight="1" x14ac:dyDescent="0.25">
      <c r="A31" s="16" t="str">
        <f>'приложение 3'!A39</f>
        <v>Расходы на софинансирование средств областного бюджета на ремонт и содержание автомобильных дорог общего пользования местного значения в рамках подпрограммы «Развитие транспортной системы 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1" s="61">
        <v>951</v>
      </c>
      <c r="C31" s="58" t="str">
        <f>'приложение 3'!B39</f>
        <v>04</v>
      </c>
      <c r="D31" s="58" t="str">
        <f>'приложение 3'!C39</f>
        <v>09</v>
      </c>
      <c r="E31" s="58" t="str">
        <f>'приложение 3'!D39</f>
        <v>07 1 00 S3510</v>
      </c>
      <c r="F31" s="58" t="str">
        <f>'приложение 3'!E39</f>
        <v>240</v>
      </c>
      <c r="G31" s="101">
        <f>'приложение 3'!F39</f>
        <v>313.5</v>
      </c>
      <c r="H31" s="101">
        <f>'приложение 3'!G39</f>
        <v>329.09999999999997</v>
      </c>
      <c r="I31" s="101">
        <f>'приложение 3'!H39</f>
        <v>1961.9</v>
      </c>
    </row>
    <row r="32" spans="1:9" ht="76.8" customHeight="1" x14ac:dyDescent="0.25">
      <c r="A32" s="16" t="str">
        <f>'приложение 3'!A40</f>
        <v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v>
      </c>
      <c r="B32" s="61">
        <v>951</v>
      </c>
      <c r="C32" s="58" t="str">
        <f>'приложение 3'!B40</f>
        <v>04</v>
      </c>
      <c r="D32" s="58" t="str">
        <f>'приложение 3'!C40</f>
        <v>09</v>
      </c>
      <c r="E32" s="58" t="str">
        <f>'приложение 3'!D40</f>
        <v>07 1 00 83510</v>
      </c>
      <c r="F32" s="58" t="str">
        <f>'приложение 3'!E40</f>
        <v>240</v>
      </c>
      <c r="G32" s="101">
        <f>'приложение 3'!F40</f>
        <v>3480</v>
      </c>
      <c r="H32" s="101">
        <f>'приложение 3'!G40</f>
        <v>3920.7</v>
      </c>
      <c r="I32" s="101">
        <f>'приложение 3'!H40</f>
        <v>3920.7</v>
      </c>
    </row>
    <row r="33" spans="1:9" ht="72" customHeight="1" x14ac:dyDescent="0.25">
      <c r="A33" s="16" t="str">
        <f>'приложение 3'!A42</f>
        <v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3" s="61">
        <v>951</v>
      </c>
      <c r="C33" s="58" t="str">
        <f>'приложение 3'!B42</f>
        <v>04</v>
      </c>
      <c r="D33" s="58" t="str">
        <f>'приложение 3'!C42</f>
        <v>12</v>
      </c>
      <c r="E33" s="58" t="str">
        <f>'приложение 3'!D42</f>
        <v>08 3 00 20900</v>
      </c>
      <c r="F33" s="58" t="str">
        <f>'приложение 3'!E42</f>
        <v>240</v>
      </c>
      <c r="G33" s="101">
        <f>'приложение 3'!F42</f>
        <v>65</v>
      </c>
      <c r="H33" s="101">
        <f>'приложение 3'!G42</f>
        <v>12</v>
      </c>
      <c r="I33" s="101">
        <f>'приложение 3'!H42</f>
        <v>0</v>
      </c>
    </row>
    <row r="34" spans="1:9" ht="61.8" customHeight="1" x14ac:dyDescent="0.25">
      <c r="A34" s="96" t="str">
        <f>'приложение 3'!A45</f>
        <v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(Иные закупки товаров,работ и услуг для обеспечения государственных (муниципальных) нужд)</v>
      </c>
      <c r="B34" s="91">
        <v>951</v>
      </c>
      <c r="C34" s="97" t="str">
        <f>'приложение 3'!B45</f>
        <v>05</v>
      </c>
      <c r="D34" s="97" t="str">
        <f>'приложение 3'!C45</f>
        <v>01</v>
      </c>
      <c r="E34" s="97" t="str">
        <f>'приложение 3'!D45</f>
        <v>99 9 00 99990</v>
      </c>
      <c r="F34" s="97" t="str">
        <f>'приложение 3'!E45</f>
        <v>240</v>
      </c>
      <c r="G34" s="102">
        <f>'приложение 3'!F45</f>
        <v>550</v>
      </c>
      <c r="H34" s="102">
        <f>'приложение 3'!G45</f>
        <v>0</v>
      </c>
      <c r="I34" s="102">
        <f>'приложение 3'!H45</f>
        <v>0</v>
      </c>
    </row>
    <row r="35" spans="1:9" ht="69.599999999999994" customHeight="1" x14ac:dyDescent="0.25">
      <c r="A35" s="96" t="str">
        <f>'приложение 3'!A47</f>
        <v>Расходы на приобретение коммунальной техники в рамках подпрограммы "Обеспечение качественными жилищно-коммунальными услугами" муниципальной программы "Обеспечение качественными жилищно-коммунальными услугами" (Иные закупки товаров,работ и услуг для обеспечения государственных (муниципальных) нужд)</v>
      </c>
      <c r="B35" s="61" t="s">
        <v>304</v>
      </c>
      <c r="C35" s="97" t="str">
        <f>'приложение 3'!B47</f>
        <v>05</v>
      </c>
      <c r="D35" s="97" t="str">
        <f>'приложение 3'!C47</f>
        <v>02</v>
      </c>
      <c r="E35" s="97" t="str">
        <f>'приложение 3'!D47</f>
        <v>02 1 00 73680</v>
      </c>
      <c r="F35" s="97" t="str">
        <f>'приложение 3'!E47</f>
        <v>240</v>
      </c>
      <c r="G35" s="102">
        <f>'приложение 3'!F47</f>
        <v>870</v>
      </c>
      <c r="H35" s="102">
        <f>'приложение 3'!G47</f>
        <v>0</v>
      </c>
      <c r="I35" s="102">
        <f>'приложение 3'!H47</f>
        <v>0</v>
      </c>
    </row>
    <row r="36" spans="1:9" ht="63.75" customHeight="1" x14ac:dyDescent="0.25">
      <c r="A36" s="16" t="str">
        <f>'приложение 3'!A49</f>
        <v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6" s="61">
        <v>951</v>
      </c>
      <c r="C36" s="98" t="str">
        <f>'приложение 3'!B49</f>
        <v>05</v>
      </c>
      <c r="D36" s="58" t="str">
        <f>'приложение 3'!C49</f>
        <v>03</v>
      </c>
      <c r="E36" s="58" t="str">
        <f>'приложение 3'!D49</f>
        <v>08 1 00 20240</v>
      </c>
      <c r="F36" s="58" t="str">
        <f>'приложение 3'!E49</f>
        <v>240</v>
      </c>
      <c r="G36" s="101">
        <f>'приложение 3'!F49</f>
        <v>904.3</v>
      </c>
      <c r="H36" s="101">
        <f>'приложение 3'!G49</f>
        <v>71.900000000000006</v>
      </c>
      <c r="I36" s="101">
        <f>'приложение 3'!H49</f>
        <v>152.5</v>
      </c>
    </row>
    <row r="37" spans="1:9" ht="66" x14ac:dyDescent="0.25">
      <c r="A37" s="16" t="str">
        <f>'приложение 3'!A50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v>
      </c>
      <c r="B37" s="61">
        <v>951</v>
      </c>
      <c r="C37" s="58" t="str">
        <f>'приложение 3'!B50</f>
        <v>05</v>
      </c>
      <c r="D37" s="58" t="str">
        <f>'приложение 3'!C50</f>
        <v>03</v>
      </c>
      <c r="E37" s="58" t="str">
        <f>'приложение 3'!D50</f>
        <v>08 1 00 20270</v>
      </c>
      <c r="F37" s="58" t="str">
        <f>'приложение 3'!E50</f>
        <v>240</v>
      </c>
      <c r="G37" s="101">
        <f>'приложение 3'!F50</f>
        <v>1643.4</v>
      </c>
      <c r="H37" s="101">
        <f>'приложение 3'!G50</f>
        <v>0</v>
      </c>
      <c r="I37" s="101">
        <f>'приложение 3'!H50</f>
        <v>0</v>
      </c>
    </row>
    <row r="38" spans="1:9" ht="67.95" customHeight="1" x14ac:dyDescent="0.25">
      <c r="A38" s="16" t="str">
        <f>'приложение 3'!A51</f>
        <v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v>
      </c>
      <c r="B38" s="61">
        <v>951</v>
      </c>
      <c r="C38" s="58" t="str">
        <f>'приложение 3'!B51</f>
        <v>05</v>
      </c>
      <c r="D38" s="58" t="str">
        <f>'приложение 3'!C51</f>
        <v>03</v>
      </c>
      <c r="E38" s="58" t="str">
        <f>'приложение 3'!D51</f>
        <v>08 1 00 20270</v>
      </c>
      <c r="F38" s="58" t="str">
        <f>'приложение 3'!E51</f>
        <v>850</v>
      </c>
      <c r="G38" s="101">
        <f>'приложение 3'!F51</f>
        <v>4.2</v>
      </c>
      <c r="H38" s="101">
        <f>'приложение 3'!G51</f>
        <v>4.2</v>
      </c>
      <c r="I38" s="101">
        <f>'приложение 3'!H51</f>
        <v>4.2</v>
      </c>
    </row>
    <row r="39" spans="1:9" ht="68.400000000000006" customHeight="1" x14ac:dyDescent="0.25">
      <c r="A39" s="16" t="str">
        <f>'приложение 3'!A52</f>
        <v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v>
      </c>
      <c r="B39" s="61">
        <v>951</v>
      </c>
      <c r="C39" s="58" t="str">
        <f>'приложение 3'!B52</f>
        <v>05</v>
      </c>
      <c r="D39" s="58" t="str">
        <f>'приложение 3'!C52</f>
        <v>03</v>
      </c>
      <c r="E39" s="58" t="str">
        <f>'приложение 3'!D52</f>
        <v>08 2 00 20250</v>
      </c>
      <c r="F39" s="58" t="str">
        <f>'приложение 3'!E52</f>
        <v>240</v>
      </c>
      <c r="G39" s="101">
        <f>'приложение 3'!F52</f>
        <v>531.29999999999995</v>
      </c>
      <c r="H39" s="101">
        <f>'приложение 3'!G52</f>
        <v>270.7</v>
      </c>
      <c r="I39" s="101">
        <f>'приложение 3'!H52</f>
        <v>244.3</v>
      </c>
    </row>
    <row r="40" spans="1:9" ht="66" x14ac:dyDescent="0.25">
      <c r="A40" s="16" t="str">
        <f>'приложение 3'!A53</f>
        <v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v>
      </c>
      <c r="B40" s="61">
        <v>951</v>
      </c>
      <c r="C40" s="58" t="str">
        <f>'приложение 3'!B53</f>
        <v>05</v>
      </c>
      <c r="D40" s="58" t="str">
        <f>'приложение 3'!C53</f>
        <v>03</v>
      </c>
      <c r="E40" s="58" t="str">
        <f>'приложение 3'!D53</f>
        <v>08 2 00 20260</v>
      </c>
      <c r="F40" s="58" t="str">
        <f>'приложение 3'!E53</f>
        <v>240</v>
      </c>
      <c r="G40" s="101">
        <f>'приложение 3'!F53</f>
        <v>2142</v>
      </c>
      <c r="H40" s="101">
        <f>'приложение 3'!G53</f>
        <v>1856.3</v>
      </c>
      <c r="I40" s="101">
        <f>'приложение 3'!H53</f>
        <v>2086.4</v>
      </c>
    </row>
    <row r="41" spans="1:9" ht="75" customHeight="1" x14ac:dyDescent="0.25">
      <c r="A41" s="16" t="str">
        <f>'приложение 3'!A56</f>
        <v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муниципальной службы» муниципальной программы Красюковского сельского поселения Октябрьского района «Развитие муниципальной службы»(Иные закупки товаров,работ и услуг для обеспечения государственных (муниципальных) нужд)</v>
      </c>
      <c r="B41" s="61">
        <v>951</v>
      </c>
      <c r="C41" s="58" t="str">
        <f>'приложение 3'!B56</f>
        <v>07</v>
      </c>
      <c r="D41" s="58" t="str">
        <f>'приложение 3'!C56</f>
        <v>05</v>
      </c>
      <c r="E41" s="58" t="str">
        <f>'приложение 3'!D56</f>
        <v>11 2 00 00190</v>
      </c>
      <c r="F41" s="58" t="str">
        <f>'приложение 3'!E56</f>
        <v>240</v>
      </c>
      <c r="G41" s="101">
        <f>'приложение 3'!F56</f>
        <v>60</v>
      </c>
      <c r="H41" s="101">
        <f>'приложение 3'!G56</f>
        <v>0</v>
      </c>
      <c r="I41" s="101">
        <f>'приложение 3'!H56</f>
        <v>20</v>
      </c>
    </row>
    <row r="42" spans="1:9" ht="85.2" customHeight="1" x14ac:dyDescent="0.25">
      <c r="A42" s="16" t="str">
        <f>'приложение 3'!A57</f>
        <v>Расходы на реализацию мероприятий по совершенствованию  противопожарной защиты.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v>
      </c>
      <c r="B42" s="61">
        <v>951</v>
      </c>
      <c r="C42" s="58" t="str">
        <f>'приложение 3'!B57</f>
        <v>07</v>
      </c>
      <c r="D42" s="58" t="str">
        <f>'приложение 3'!C57</f>
        <v>05</v>
      </c>
      <c r="E42" s="58" t="str">
        <f>'приложение 3'!D57</f>
        <v>03 1 00 20070</v>
      </c>
      <c r="F42" s="58" t="str">
        <f>'приложение 3'!E57</f>
        <v>240</v>
      </c>
      <c r="G42" s="101">
        <f>'приложение 3'!F57</f>
        <v>3</v>
      </c>
      <c r="H42" s="101">
        <f>'приложение 3'!G57</f>
        <v>0</v>
      </c>
      <c r="I42" s="101">
        <f>'приложение 3'!H57</f>
        <v>0</v>
      </c>
    </row>
    <row r="43" spans="1:9" ht="60" customHeight="1" x14ac:dyDescent="0.25">
      <c r="A43" s="16" t="str">
        <f>'приложение 3'!A60</f>
        <v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v>
      </c>
      <c r="B43" s="61">
        <v>951</v>
      </c>
      <c r="C43" s="58" t="str">
        <f>'приложение 3'!B60</f>
        <v>08</v>
      </c>
      <c r="D43" s="58" t="str">
        <f>'приложение 3'!C60</f>
        <v>01</v>
      </c>
      <c r="E43" s="58" t="str">
        <f>'приложение 3'!D60</f>
        <v>04 2 00 25240</v>
      </c>
      <c r="F43" s="58" t="str">
        <f>'приложение 3'!E60</f>
        <v>610</v>
      </c>
      <c r="G43" s="101">
        <f>'приложение 3'!F60</f>
        <v>7010.5</v>
      </c>
      <c r="H43" s="101">
        <f>'приложение 3'!G60</f>
        <v>5191.8</v>
      </c>
      <c r="I43" s="101">
        <f>'приложение 3'!H60</f>
        <v>5487.9</v>
      </c>
    </row>
    <row r="44" spans="1:9" ht="84" customHeight="1" x14ac:dyDescent="0.25">
      <c r="A44" s="16" t="str">
        <f>'приложение 3'!A61</f>
        <v>Изготовление сметной документации на  капитальный ремонт здания МУК "Красюковский" СДК по адресу: ул. Советская, 24, сл. Красюковская,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4" s="61">
        <v>952</v>
      </c>
      <c r="C44" s="58" t="str">
        <f>'приложение 3'!B61</f>
        <v>08</v>
      </c>
      <c r="D44" s="58" t="str">
        <f>'приложение 3'!C61</f>
        <v>01</v>
      </c>
      <c r="E44" s="58" t="str">
        <f>'приложение 3'!D61</f>
        <v>04 2 00 25260</v>
      </c>
      <c r="F44" s="58" t="str">
        <f>'приложение 3'!E61</f>
        <v>610</v>
      </c>
      <c r="G44" s="101">
        <f>'приложение 3'!F61</f>
        <v>66.5</v>
      </c>
      <c r="H44" s="101">
        <f>'приложение 3'!G61</f>
        <v>0</v>
      </c>
      <c r="I44" s="101">
        <f>'приложение 3'!H61</f>
        <v>0</v>
      </c>
    </row>
    <row r="45" spans="1:9" ht="84" customHeight="1" x14ac:dyDescent="0.25">
      <c r="A45" s="16" t="str">
        <f>'приложение 3'!A62</f>
        <v>Ограждение МУК "Красюковский" СДК по адресу: ул. Советская, 12, п. Новоперсиановска, Октябрьского района, Ростовской области в рамках подпрограммы "Развитие культурно-досуговой деятельности" муниципальной программы Красюковского сельского поселения Октябрьского района "Развитие культуры" (Субсидии бюджетным учреждениям)</v>
      </c>
      <c r="B45" s="61">
        <v>953</v>
      </c>
      <c r="C45" s="58" t="str">
        <f>'приложение 3'!B62</f>
        <v>08</v>
      </c>
      <c r="D45" s="58" t="str">
        <f>'приложение 3'!C62</f>
        <v>01</v>
      </c>
      <c r="E45" s="58" t="str">
        <f>'приложение 3'!D62</f>
        <v>04 2 00 25270</v>
      </c>
      <c r="F45" s="58" t="str">
        <f>'приложение 3'!E62</f>
        <v>610</v>
      </c>
      <c r="G45" s="101">
        <f>'приложение 3'!F62</f>
        <v>95.7</v>
      </c>
      <c r="H45" s="101">
        <f>'приложение 3'!G62</f>
        <v>0</v>
      </c>
      <c r="I45" s="101">
        <f>'приложение 3'!H62</f>
        <v>0</v>
      </c>
    </row>
    <row r="46" spans="1:9" ht="60" customHeight="1" x14ac:dyDescent="0.25">
      <c r="A46" s="16" t="str">
        <f>'приложение 3'!A65</f>
        <v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v>
      </c>
      <c r="B46" s="61">
        <v>951</v>
      </c>
      <c r="C46" s="58" t="str">
        <f>'приложение 3'!B65</f>
        <v>10</v>
      </c>
      <c r="D46" s="58" t="str">
        <f>'приложение 3'!C65</f>
        <v>01</v>
      </c>
      <c r="E46" s="58" t="str">
        <f>'приложение 3'!D65</f>
        <v>01 1 00 10020</v>
      </c>
      <c r="F46" s="58" t="str">
        <f>'приложение 3'!E65</f>
        <v>310</v>
      </c>
      <c r="G46" s="101">
        <f>'приложение 3'!F65</f>
        <v>170.2</v>
      </c>
      <c r="H46" s="101">
        <f>'приложение 3'!G65</f>
        <v>368</v>
      </c>
      <c r="I46" s="101">
        <f>'приложение 3'!H65</f>
        <v>368</v>
      </c>
    </row>
    <row r="47" spans="1:9" ht="79.2" x14ac:dyDescent="0.25">
      <c r="A47" s="16" t="str">
        <f>'приложение 3'!A68</f>
        <v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v>
      </c>
      <c r="B47" s="61">
        <v>951</v>
      </c>
      <c r="C47" s="58" t="str">
        <f>'приложение 3'!B68</f>
        <v>11</v>
      </c>
      <c r="D47" s="58" t="str">
        <f>'приложение 3'!C68</f>
        <v>01</v>
      </c>
      <c r="E47" s="58" t="str">
        <f>'приложение 3'!D68</f>
        <v>06 1 00 40160</v>
      </c>
      <c r="F47" s="58" t="str">
        <f>'приложение 3'!E68</f>
        <v>240</v>
      </c>
      <c r="G47" s="101">
        <f>'приложение 3'!F68</f>
        <v>90.9</v>
      </c>
      <c r="H47" s="101">
        <f>'приложение 3'!G68</f>
        <v>30</v>
      </c>
      <c r="I47" s="101">
        <f>'приложение 3'!H68</f>
        <v>30</v>
      </c>
    </row>
    <row r="48" spans="1:9" x14ac:dyDescent="0.25">
      <c r="H48" s="23"/>
      <c r="I48" s="23"/>
    </row>
    <row r="49" spans="1:9" ht="63.75" customHeight="1" x14ac:dyDescent="0.25">
      <c r="A49" s="19" t="s">
        <v>174</v>
      </c>
      <c r="B49" s="15"/>
      <c r="C49" s="3"/>
      <c r="D49" s="15"/>
      <c r="E49" s="15"/>
      <c r="F49" s="171" t="s">
        <v>175</v>
      </c>
      <c r="G49" s="171"/>
      <c r="H49" s="171"/>
      <c r="I49" s="171"/>
    </row>
  </sheetData>
  <mergeCells count="13">
    <mergeCell ref="I9:I10"/>
    <mergeCell ref="F49:I49"/>
    <mergeCell ref="C2:I2"/>
    <mergeCell ref="D3:I3"/>
    <mergeCell ref="A5:I7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0866141732283472" right="0.70866141732283472" top="0.35433070866141736" bottom="0.35433070866141736" header="0.31496062992125984" footer="0.31496062992125984"/>
  <pageSetup paperSize="9" scale="59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0"/>
  <sheetViews>
    <sheetView view="pageBreakPreview" topLeftCell="A2" zoomScaleNormal="100" zoomScaleSheetLayoutView="100" workbookViewId="0">
      <selection activeCell="A13" sqref="A13"/>
    </sheetView>
  </sheetViews>
  <sheetFormatPr defaultColWidth="9.109375" defaultRowHeight="13.2" x14ac:dyDescent="0.25"/>
  <cols>
    <col min="1" max="1" width="59.33203125" style="21" customWidth="1"/>
    <col min="2" max="2" width="7.5546875" style="21" hidden="1" customWidth="1"/>
    <col min="3" max="3" width="0" style="1" hidden="1" customWidth="1"/>
    <col min="4" max="4" width="6.6640625" style="1" hidden="1" customWidth="1"/>
    <col min="5" max="5" width="13.6640625" style="1" customWidth="1"/>
    <col min="6" max="6" width="6.44140625" style="1" customWidth="1"/>
    <col min="7" max="7" width="6.88671875" style="1" customWidth="1"/>
    <col min="8" max="8" width="8.33203125" style="1" customWidth="1"/>
    <col min="9" max="9" width="9.44140625" style="1" hidden="1" customWidth="1"/>
    <col min="10" max="10" width="9.44140625" style="1" customWidth="1"/>
    <col min="11" max="12" width="9.88671875" style="1" customWidth="1"/>
    <col min="13" max="256" width="9.109375" style="1"/>
    <col min="257" max="257" width="59.33203125" style="1" customWidth="1"/>
    <col min="258" max="260" width="0" style="1" hidden="1" customWidth="1"/>
    <col min="261" max="261" width="13.6640625" style="1" customWidth="1"/>
    <col min="262" max="262" width="6.44140625" style="1" customWidth="1"/>
    <col min="263" max="263" width="6.88671875" style="1" customWidth="1"/>
    <col min="264" max="264" width="8.33203125" style="1" customWidth="1"/>
    <col min="265" max="265" width="0" style="1" hidden="1" customWidth="1"/>
    <col min="266" max="266" width="9.44140625" style="1" customWidth="1"/>
    <col min="267" max="268" width="9.88671875" style="1" customWidth="1"/>
    <col min="269" max="512" width="9.109375" style="1"/>
    <col min="513" max="513" width="59.33203125" style="1" customWidth="1"/>
    <col min="514" max="516" width="0" style="1" hidden="1" customWidth="1"/>
    <col min="517" max="517" width="13.6640625" style="1" customWidth="1"/>
    <col min="518" max="518" width="6.44140625" style="1" customWidth="1"/>
    <col min="519" max="519" width="6.88671875" style="1" customWidth="1"/>
    <col min="520" max="520" width="8.33203125" style="1" customWidth="1"/>
    <col min="521" max="521" width="0" style="1" hidden="1" customWidth="1"/>
    <col min="522" max="522" width="9.44140625" style="1" customWidth="1"/>
    <col min="523" max="524" width="9.88671875" style="1" customWidth="1"/>
    <col min="525" max="768" width="9.109375" style="1"/>
    <col min="769" max="769" width="59.33203125" style="1" customWidth="1"/>
    <col min="770" max="772" width="0" style="1" hidden="1" customWidth="1"/>
    <col min="773" max="773" width="13.6640625" style="1" customWidth="1"/>
    <col min="774" max="774" width="6.44140625" style="1" customWidth="1"/>
    <col min="775" max="775" width="6.88671875" style="1" customWidth="1"/>
    <col min="776" max="776" width="8.33203125" style="1" customWidth="1"/>
    <col min="777" max="777" width="0" style="1" hidden="1" customWidth="1"/>
    <col min="778" max="778" width="9.44140625" style="1" customWidth="1"/>
    <col min="779" max="780" width="9.88671875" style="1" customWidth="1"/>
    <col min="781" max="1024" width="9.109375" style="1"/>
    <col min="1025" max="1025" width="59.33203125" style="1" customWidth="1"/>
    <col min="1026" max="1028" width="0" style="1" hidden="1" customWidth="1"/>
    <col min="1029" max="1029" width="13.6640625" style="1" customWidth="1"/>
    <col min="1030" max="1030" width="6.44140625" style="1" customWidth="1"/>
    <col min="1031" max="1031" width="6.88671875" style="1" customWidth="1"/>
    <col min="1032" max="1032" width="8.33203125" style="1" customWidth="1"/>
    <col min="1033" max="1033" width="0" style="1" hidden="1" customWidth="1"/>
    <col min="1034" max="1034" width="9.44140625" style="1" customWidth="1"/>
    <col min="1035" max="1036" width="9.88671875" style="1" customWidth="1"/>
    <col min="1037" max="1280" width="9.109375" style="1"/>
    <col min="1281" max="1281" width="59.33203125" style="1" customWidth="1"/>
    <col min="1282" max="1284" width="0" style="1" hidden="1" customWidth="1"/>
    <col min="1285" max="1285" width="13.6640625" style="1" customWidth="1"/>
    <col min="1286" max="1286" width="6.44140625" style="1" customWidth="1"/>
    <col min="1287" max="1287" width="6.88671875" style="1" customWidth="1"/>
    <col min="1288" max="1288" width="8.33203125" style="1" customWidth="1"/>
    <col min="1289" max="1289" width="0" style="1" hidden="1" customWidth="1"/>
    <col min="1290" max="1290" width="9.44140625" style="1" customWidth="1"/>
    <col min="1291" max="1292" width="9.88671875" style="1" customWidth="1"/>
    <col min="1293" max="1536" width="9.109375" style="1"/>
    <col min="1537" max="1537" width="59.33203125" style="1" customWidth="1"/>
    <col min="1538" max="1540" width="0" style="1" hidden="1" customWidth="1"/>
    <col min="1541" max="1541" width="13.6640625" style="1" customWidth="1"/>
    <col min="1542" max="1542" width="6.44140625" style="1" customWidth="1"/>
    <col min="1543" max="1543" width="6.88671875" style="1" customWidth="1"/>
    <col min="1544" max="1544" width="8.33203125" style="1" customWidth="1"/>
    <col min="1545" max="1545" width="0" style="1" hidden="1" customWidth="1"/>
    <col min="1546" max="1546" width="9.44140625" style="1" customWidth="1"/>
    <col min="1547" max="1548" width="9.88671875" style="1" customWidth="1"/>
    <col min="1549" max="1792" width="9.109375" style="1"/>
    <col min="1793" max="1793" width="59.33203125" style="1" customWidth="1"/>
    <col min="1794" max="1796" width="0" style="1" hidden="1" customWidth="1"/>
    <col min="1797" max="1797" width="13.6640625" style="1" customWidth="1"/>
    <col min="1798" max="1798" width="6.44140625" style="1" customWidth="1"/>
    <col min="1799" max="1799" width="6.88671875" style="1" customWidth="1"/>
    <col min="1800" max="1800" width="8.33203125" style="1" customWidth="1"/>
    <col min="1801" max="1801" width="0" style="1" hidden="1" customWidth="1"/>
    <col min="1802" max="1802" width="9.44140625" style="1" customWidth="1"/>
    <col min="1803" max="1804" width="9.88671875" style="1" customWidth="1"/>
    <col min="1805" max="2048" width="9.109375" style="1"/>
    <col min="2049" max="2049" width="59.33203125" style="1" customWidth="1"/>
    <col min="2050" max="2052" width="0" style="1" hidden="1" customWidth="1"/>
    <col min="2053" max="2053" width="13.6640625" style="1" customWidth="1"/>
    <col min="2054" max="2054" width="6.44140625" style="1" customWidth="1"/>
    <col min="2055" max="2055" width="6.88671875" style="1" customWidth="1"/>
    <col min="2056" max="2056" width="8.33203125" style="1" customWidth="1"/>
    <col min="2057" max="2057" width="0" style="1" hidden="1" customWidth="1"/>
    <col min="2058" max="2058" width="9.44140625" style="1" customWidth="1"/>
    <col min="2059" max="2060" width="9.88671875" style="1" customWidth="1"/>
    <col min="2061" max="2304" width="9.109375" style="1"/>
    <col min="2305" max="2305" width="59.33203125" style="1" customWidth="1"/>
    <col min="2306" max="2308" width="0" style="1" hidden="1" customWidth="1"/>
    <col min="2309" max="2309" width="13.6640625" style="1" customWidth="1"/>
    <col min="2310" max="2310" width="6.44140625" style="1" customWidth="1"/>
    <col min="2311" max="2311" width="6.88671875" style="1" customWidth="1"/>
    <col min="2312" max="2312" width="8.33203125" style="1" customWidth="1"/>
    <col min="2313" max="2313" width="0" style="1" hidden="1" customWidth="1"/>
    <col min="2314" max="2314" width="9.44140625" style="1" customWidth="1"/>
    <col min="2315" max="2316" width="9.88671875" style="1" customWidth="1"/>
    <col min="2317" max="2560" width="9.109375" style="1"/>
    <col min="2561" max="2561" width="59.33203125" style="1" customWidth="1"/>
    <col min="2562" max="2564" width="0" style="1" hidden="1" customWidth="1"/>
    <col min="2565" max="2565" width="13.6640625" style="1" customWidth="1"/>
    <col min="2566" max="2566" width="6.44140625" style="1" customWidth="1"/>
    <col min="2567" max="2567" width="6.88671875" style="1" customWidth="1"/>
    <col min="2568" max="2568" width="8.33203125" style="1" customWidth="1"/>
    <col min="2569" max="2569" width="0" style="1" hidden="1" customWidth="1"/>
    <col min="2570" max="2570" width="9.44140625" style="1" customWidth="1"/>
    <col min="2571" max="2572" width="9.88671875" style="1" customWidth="1"/>
    <col min="2573" max="2816" width="9.109375" style="1"/>
    <col min="2817" max="2817" width="59.33203125" style="1" customWidth="1"/>
    <col min="2818" max="2820" width="0" style="1" hidden="1" customWidth="1"/>
    <col min="2821" max="2821" width="13.6640625" style="1" customWidth="1"/>
    <col min="2822" max="2822" width="6.44140625" style="1" customWidth="1"/>
    <col min="2823" max="2823" width="6.88671875" style="1" customWidth="1"/>
    <col min="2824" max="2824" width="8.33203125" style="1" customWidth="1"/>
    <col min="2825" max="2825" width="0" style="1" hidden="1" customWidth="1"/>
    <col min="2826" max="2826" width="9.44140625" style="1" customWidth="1"/>
    <col min="2827" max="2828" width="9.88671875" style="1" customWidth="1"/>
    <col min="2829" max="3072" width="9.109375" style="1"/>
    <col min="3073" max="3073" width="59.33203125" style="1" customWidth="1"/>
    <col min="3074" max="3076" width="0" style="1" hidden="1" customWidth="1"/>
    <col min="3077" max="3077" width="13.6640625" style="1" customWidth="1"/>
    <col min="3078" max="3078" width="6.44140625" style="1" customWidth="1"/>
    <col min="3079" max="3079" width="6.88671875" style="1" customWidth="1"/>
    <col min="3080" max="3080" width="8.33203125" style="1" customWidth="1"/>
    <col min="3081" max="3081" width="0" style="1" hidden="1" customWidth="1"/>
    <col min="3082" max="3082" width="9.44140625" style="1" customWidth="1"/>
    <col min="3083" max="3084" width="9.88671875" style="1" customWidth="1"/>
    <col min="3085" max="3328" width="9.109375" style="1"/>
    <col min="3329" max="3329" width="59.33203125" style="1" customWidth="1"/>
    <col min="3330" max="3332" width="0" style="1" hidden="1" customWidth="1"/>
    <col min="3333" max="3333" width="13.6640625" style="1" customWidth="1"/>
    <col min="3334" max="3334" width="6.44140625" style="1" customWidth="1"/>
    <col min="3335" max="3335" width="6.88671875" style="1" customWidth="1"/>
    <col min="3336" max="3336" width="8.33203125" style="1" customWidth="1"/>
    <col min="3337" max="3337" width="0" style="1" hidden="1" customWidth="1"/>
    <col min="3338" max="3338" width="9.44140625" style="1" customWidth="1"/>
    <col min="3339" max="3340" width="9.88671875" style="1" customWidth="1"/>
    <col min="3341" max="3584" width="9.109375" style="1"/>
    <col min="3585" max="3585" width="59.33203125" style="1" customWidth="1"/>
    <col min="3586" max="3588" width="0" style="1" hidden="1" customWidth="1"/>
    <col min="3589" max="3589" width="13.6640625" style="1" customWidth="1"/>
    <col min="3590" max="3590" width="6.44140625" style="1" customWidth="1"/>
    <col min="3591" max="3591" width="6.88671875" style="1" customWidth="1"/>
    <col min="3592" max="3592" width="8.33203125" style="1" customWidth="1"/>
    <col min="3593" max="3593" width="0" style="1" hidden="1" customWidth="1"/>
    <col min="3594" max="3594" width="9.44140625" style="1" customWidth="1"/>
    <col min="3595" max="3596" width="9.88671875" style="1" customWidth="1"/>
    <col min="3597" max="3840" width="9.109375" style="1"/>
    <col min="3841" max="3841" width="59.33203125" style="1" customWidth="1"/>
    <col min="3842" max="3844" width="0" style="1" hidden="1" customWidth="1"/>
    <col min="3845" max="3845" width="13.6640625" style="1" customWidth="1"/>
    <col min="3846" max="3846" width="6.44140625" style="1" customWidth="1"/>
    <col min="3847" max="3847" width="6.88671875" style="1" customWidth="1"/>
    <col min="3848" max="3848" width="8.33203125" style="1" customWidth="1"/>
    <col min="3849" max="3849" width="0" style="1" hidden="1" customWidth="1"/>
    <col min="3850" max="3850" width="9.44140625" style="1" customWidth="1"/>
    <col min="3851" max="3852" width="9.88671875" style="1" customWidth="1"/>
    <col min="3853" max="4096" width="9.109375" style="1"/>
    <col min="4097" max="4097" width="59.33203125" style="1" customWidth="1"/>
    <col min="4098" max="4100" width="0" style="1" hidden="1" customWidth="1"/>
    <col min="4101" max="4101" width="13.6640625" style="1" customWidth="1"/>
    <col min="4102" max="4102" width="6.44140625" style="1" customWidth="1"/>
    <col min="4103" max="4103" width="6.88671875" style="1" customWidth="1"/>
    <col min="4104" max="4104" width="8.33203125" style="1" customWidth="1"/>
    <col min="4105" max="4105" width="0" style="1" hidden="1" customWidth="1"/>
    <col min="4106" max="4106" width="9.44140625" style="1" customWidth="1"/>
    <col min="4107" max="4108" width="9.88671875" style="1" customWidth="1"/>
    <col min="4109" max="4352" width="9.109375" style="1"/>
    <col min="4353" max="4353" width="59.33203125" style="1" customWidth="1"/>
    <col min="4354" max="4356" width="0" style="1" hidden="1" customWidth="1"/>
    <col min="4357" max="4357" width="13.6640625" style="1" customWidth="1"/>
    <col min="4358" max="4358" width="6.44140625" style="1" customWidth="1"/>
    <col min="4359" max="4359" width="6.88671875" style="1" customWidth="1"/>
    <col min="4360" max="4360" width="8.33203125" style="1" customWidth="1"/>
    <col min="4361" max="4361" width="0" style="1" hidden="1" customWidth="1"/>
    <col min="4362" max="4362" width="9.44140625" style="1" customWidth="1"/>
    <col min="4363" max="4364" width="9.88671875" style="1" customWidth="1"/>
    <col min="4365" max="4608" width="9.109375" style="1"/>
    <col min="4609" max="4609" width="59.33203125" style="1" customWidth="1"/>
    <col min="4610" max="4612" width="0" style="1" hidden="1" customWidth="1"/>
    <col min="4613" max="4613" width="13.6640625" style="1" customWidth="1"/>
    <col min="4614" max="4614" width="6.44140625" style="1" customWidth="1"/>
    <col min="4615" max="4615" width="6.88671875" style="1" customWidth="1"/>
    <col min="4616" max="4616" width="8.33203125" style="1" customWidth="1"/>
    <col min="4617" max="4617" width="0" style="1" hidden="1" customWidth="1"/>
    <col min="4618" max="4618" width="9.44140625" style="1" customWidth="1"/>
    <col min="4619" max="4620" width="9.88671875" style="1" customWidth="1"/>
    <col min="4621" max="4864" width="9.109375" style="1"/>
    <col min="4865" max="4865" width="59.33203125" style="1" customWidth="1"/>
    <col min="4866" max="4868" width="0" style="1" hidden="1" customWidth="1"/>
    <col min="4869" max="4869" width="13.6640625" style="1" customWidth="1"/>
    <col min="4870" max="4870" width="6.44140625" style="1" customWidth="1"/>
    <col min="4871" max="4871" width="6.88671875" style="1" customWidth="1"/>
    <col min="4872" max="4872" width="8.33203125" style="1" customWidth="1"/>
    <col min="4873" max="4873" width="0" style="1" hidden="1" customWidth="1"/>
    <col min="4874" max="4874" width="9.44140625" style="1" customWidth="1"/>
    <col min="4875" max="4876" width="9.88671875" style="1" customWidth="1"/>
    <col min="4877" max="5120" width="9.109375" style="1"/>
    <col min="5121" max="5121" width="59.33203125" style="1" customWidth="1"/>
    <col min="5122" max="5124" width="0" style="1" hidden="1" customWidth="1"/>
    <col min="5125" max="5125" width="13.6640625" style="1" customWidth="1"/>
    <col min="5126" max="5126" width="6.44140625" style="1" customWidth="1"/>
    <col min="5127" max="5127" width="6.88671875" style="1" customWidth="1"/>
    <col min="5128" max="5128" width="8.33203125" style="1" customWidth="1"/>
    <col min="5129" max="5129" width="0" style="1" hidden="1" customWidth="1"/>
    <col min="5130" max="5130" width="9.44140625" style="1" customWidth="1"/>
    <col min="5131" max="5132" width="9.88671875" style="1" customWidth="1"/>
    <col min="5133" max="5376" width="9.109375" style="1"/>
    <col min="5377" max="5377" width="59.33203125" style="1" customWidth="1"/>
    <col min="5378" max="5380" width="0" style="1" hidden="1" customWidth="1"/>
    <col min="5381" max="5381" width="13.6640625" style="1" customWidth="1"/>
    <col min="5382" max="5382" width="6.44140625" style="1" customWidth="1"/>
    <col min="5383" max="5383" width="6.88671875" style="1" customWidth="1"/>
    <col min="5384" max="5384" width="8.33203125" style="1" customWidth="1"/>
    <col min="5385" max="5385" width="0" style="1" hidden="1" customWidth="1"/>
    <col min="5386" max="5386" width="9.44140625" style="1" customWidth="1"/>
    <col min="5387" max="5388" width="9.88671875" style="1" customWidth="1"/>
    <col min="5389" max="5632" width="9.109375" style="1"/>
    <col min="5633" max="5633" width="59.33203125" style="1" customWidth="1"/>
    <col min="5634" max="5636" width="0" style="1" hidden="1" customWidth="1"/>
    <col min="5637" max="5637" width="13.6640625" style="1" customWidth="1"/>
    <col min="5638" max="5638" width="6.44140625" style="1" customWidth="1"/>
    <col min="5639" max="5639" width="6.88671875" style="1" customWidth="1"/>
    <col min="5640" max="5640" width="8.33203125" style="1" customWidth="1"/>
    <col min="5641" max="5641" width="0" style="1" hidden="1" customWidth="1"/>
    <col min="5642" max="5642" width="9.44140625" style="1" customWidth="1"/>
    <col min="5643" max="5644" width="9.88671875" style="1" customWidth="1"/>
    <col min="5645" max="5888" width="9.109375" style="1"/>
    <col min="5889" max="5889" width="59.33203125" style="1" customWidth="1"/>
    <col min="5890" max="5892" width="0" style="1" hidden="1" customWidth="1"/>
    <col min="5893" max="5893" width="13.6640625" style="1" customWidth="1"/>
    <col min="5894" max="5894" width="6.44140625" style="1" customWidth="1"/>
    <col min="5895" max="5895" width="6.88671875" style="1" customWidth="1"/>
    <col min="5896" max="5896" width="8.33203125" style="1" customWidth="1"/>
    <col min="5897" max="5897" width="0" style="1" hidden="1" customWidth="1"/>
    <col min="5898" max="5898" width="9.44140625" style="1" customWidth="1"/>
    <col min="5899" max="5900" width="9.88671875" style="1" customWidth="1"/>
    <col min="5901" max="6144" width="9.109375" style="1"/>
    <col min="6145" max="6145" width="59.33203125" style="1" customWidth="1"/>
    <col min="6146" max="6148" width="0" style="1" hidden="1" customWidth="1"/>
    <col min="6149" max="6149" width="13.6640625" style="1" customWidth="1"/>
    <col min="6150" max="6150" width="6.44140625" style="1" customWidth="1"/>
    <col min="6151" max="6151" width="6.88671875" style="1" customWidth="1"/>
    <col min="6152" max="6152" width="8.33203125" style="1" customWidth="1"/>
    <col min="6153" max="6153" width="0" style="1" hidden="1" customWidth="1"/>
    <col min="6154" max="6154" width="9.44140625" style="1" customWidth="1"/>
    <col min="6155" max="6156" width="9.88671875" style="1" customWidth="1"/>
    <col min="6157" max="6400" width="9.109375" style="1"/>
    <col min="6401" max="6401" width="59.33203125" style="1" customWidth="1"/>
    <col min="6402" max="6404" width="0" style="1" hidden="1" customWidth="1"/>
    <col min="6405" max="6405" width="13.6640625" style="1" customWidth="1"/>
    <col min="6406" max="6406" width="6.44140625" style="1" customWidth="1"/>
    <col min="6407" max="6407" width="6.88671875" style="1" customWidth="1"/>
    <col min="6408" max="6408" width="8.33203125" style="1" customWidth="1"/>
    <col min="6409" max="6409" width="0" style="1" hidden="1" customWidth="1"/>
    <col min="6410" max="6410" width="9.44140625" style="1" customWidth="1"/>
    <col min="6411" max="6412" width="9.88671875" style="1" customWidth="1"/>
    <col min="6413" max="6656" width="9.109375" style="1"/>
    <col min="6657" max="6657" width="59.33203125" style="1" customWidth="1"/>
    <col min="6658" max="6660" width="0" style="1" hidden="1" customWidth="1"/>
    <col min="6661" max="6661" width="13.6640625" style="1" customWidth="1"/>
    <col min="6662" max="6662" width="6.44140625" style="1" customWidth="1"/>
    <col min="6663" max="6663" width="6.88671875" style="1" customWidth="1"/>
    <col min="6664" max="6664" width="8.33203125" style="1" customWidth="1"/>
    <col min="6665" max="6665" width="0" style="1" hidden="1" customWidth="1"/>
    <col min="6666" max="6666" width="9.44140625" style="1" customWidth="1"/>
    <col min="6667" max="6668" width="9.88671875" style="1" customWidth="1"/>
    <col min="6669" max="6912" width="9.109375" style="1"/>
    <col min="6913" max="6913" width="59.33203125" style="1" customWidth="1"/>
    <col min="6914" max="6916" width="0" style="1" hidden="1" customWidth="1"/>
    <col min="6917" max="6917" width="13.6640625" style="1" customWidth="1"/>
    <col min="6918" max="6918" width="6.44140625" style="1" customWidth="1"/>
    <col min="6919" max="6919" width="6.88671875" style="1" customWidth="1"/>
    <col min="6920" max="6920" width="8.33203125" style="1" customWidth="1"/>
    <col min="6921" max="6921" width="0" style="1" hidden="1" customWidth="1"/>
    <col min="6922" max="6922" width="9.44140625" style="1" customWidth="1"/>
    <col min="6923" max="6924" width="9.88671875" style="1" customWidth="1"/>
    <col min="6925" max="7168" width="9.109375" style="1"/>
    <col min="7169" max="7169" width="59.33203125" style="1" customWidth="1"/>
    <col min="7170" max="7172" width="0" style="1" hidden="1" customWidth="1"/>
    <col min="7173" max="7173" width="13.6640625" style="1" customWidth="1"/>
    <col min="7174" max="7174" width="6.44140625" style="1" customWidth="1"/>
    <col min="7175" max="7175" width="6.88671875" style="1" customWidth="1"/>
    <col min="7176" max="7176" width="8.33203125" style="1" customWidth="1"/>
    <col min="7177" max="7177" width="0" style="1" hidden="1" customWidth="1"/>
    <col min="7178" max="7178" width="9.44140625" style="1" customWidth="1"/>
    <col min="7179" max="7180" width="9.88671875" style="1" customWidth="1"/>
    <col min="7181" max="7424" width="9.109375" style="1"/>
    <col min="7425" max="7425" width="59.33203125" style="1" customWidth="1"/>
    <col min="7426" max="7428" width="0" style="1" hidden="1" customWidth="1"/>
    <col min="7429" max="7429" width="13.6640625" style="1" customWidth="1"/>
    <col min="7430" max="7430" width="6.44140625" style="1" customWidth="1"/>
    <col min="7431" max="7431" width="6.88671875" style="1" customWidth="1"/>
    <col min="7432" max="7432" width="8.33203125" style="1" customWidth="1"/>
    <col min="7433" max="7433" width="0" style="1" hidden="1" customWidth="1"/>
    <col min="7434" max="7434" width="9.44140625" style="1" customWidth="1"/>
    <col min="7435" max="7436" width="9.88671875" style="1" customWidth="1"/>
    <col min="7437" max="7680" width="9.109375" style="1"/>
    <col min="7681" max="7681" width="59.33203125" style="1" customWidth="1"/>
    <col min="7682" max="7684" width="0" style="1" hidden="1" customWidth="1"/>
    <col min="7685" max="7685" width="13.6640625" style="1" customWidth="1"/>
    <col min="7686" max="7686" width="6.44140625" style="1" customWidth="1"/>
    <col min="7687" max="7687" width="6.88671875" style="1" customWidth="1"/>
    <col min="7688" max="7688" width="8.33203125" style="1" customWidth="1"/>
    <col min="7689" max="7689" width="0" style="1" hidden="1" customWidth="1"/>
    <col min="7690" max="7690" width="9.44140625" style="1" customWidth="1"/>
    <col min="7691" max="7692" width="9.88671875" style="1" customWidth="1"/>
    <col min="7693" max="7936" width="9.109375" style="1"/>
    <col min="7937" max="7937" width="59.33203125" style="1" customWidth="1"/>
    <col min="7938" max="7940" width="0" style="1" hidden="1" customWidth="1"/>
    <col min="7941" max="7941" width="13.6640625" style="1" customWidth="1"/>
    <col min="7942" max="7942" width="6.44140625" style="1" customWidth="1"/>
    <col min="7943" max="7943" width="6.88671875" style="1" customWidth="1"/>
    <col min="7944" max="7944" width="8.33203125" style="1" customWidth="1"/>
    <col min="7945" max="7945" width="0" style="1" hidden="1" customWidth="1"/>
    <col min="7946" max="7946" width="9.44140625" style="1" customWidth="1"/>
    <col min="7947" max="7948" width="9.88671875" style="1" customWidth="1"/>
    <col min="7949" max="8192" width="9.109375" style="1"/>
    <col min="8193" max="8193" width="59.33203125" style="1" customWidth="1"/>
    <col min="8194" max="8196" width="0" style="1" hidden="1" customWidth="1"/>
    <col min="8197" max="8197" width="13.6640625" style="1" customWidth="1"/>
    <col min="8198" max="8198" width="6.44140625" style="1" customWidth="1"/>
    <col min="8199" max="8199" width="6.88671875" style="1" customWidth="1"/>
    <col min="8200" max="8200" width="8.33203125" style="1" customWidth="1"/>
    <col min="8201" max="8201" width="0" style="1" hidden="1" customWidth="1"/>
    <col min="8202" max="8202" width="9.44140625" style="1" customWidth="1"/>
    <col min="8203" max="8204" width="9.88671875" style="1" customWidth="1"/>
    <col min="8205" max="8448" width="9.109375" style="1"/>
    <col min="8449" max="8449" width="59.33203125" style="1" customWidth="1"/>
    <col min="8450" max="8452" width="0" style="1" hidden="1" customWidth="1"/>
    <col min="8453" max="8453" width="13.6640625" style="1" customWidth="1"/>
    <col min="8454" max="8454" width="6.44140625" style="1" customWidth="1"/>
    <col min="8455" max="8455" width="6.88671875" style="1" customWidth="1"/>
    <col min="8456" max="8456" width="8.33203125" style="1" customWidth="1"/>
    <col min="8457" max="8457" width="0" style="1" hidden="1" customWidth="1"/>
    <col min="8458" max="8458" width="9.44140625" style="1" customWidth="1"/>
    <col min="8459" max="8460" width="9.88671875" style="1" customWidth="1"/>
    <col min="8461" max="8704" width="9.109375" style="1"/>
    <col min="8705" max="8705" width="59.33203125" style="1" customWidth="1"/>
    <col min="8706" max="8708" width="0" style="1" hidden="1" customWidth="1"/>
    <col min="8709" max="8709" width="13.6640625" style="1" customWidth="1"/>
    <col min="8710" max="8710" width="6.44140625" style="1" customWidth="1"/>
    <col min="8711" max="8711" width="6.88671875" style="1" customWidth="1"/>
    <col min="8712" max="8712" width="8.33203125" style="1" customWidth="1"/>
    <col min="8713" max="8713" width="0" style="1" hidden="1" customWidth="1"/>
    <col min="8714" max="8714" width="9.44140625" style="1" customWidth="1"/>
    <col min="8715" max="8716" width="9.88671875" style="1" customWidth="1"/>
    <col min="8717" max="8960" width="9.109375" style="1"/>
    <col min="8961" max="8961" width="59.33203125" style="1" customWidth="1"/>
    <col min="8962" max="8964" width="0" style="1" hidden="1" customWidth="1"/>
    <col min="8965" max="8965" width="13.6640625" style="1" customWidth="1"/>
    <col min="8966" max="8966" width="6.44140625" style="1" customWidth="1"/>
    <col min="8967" max="8967" width="6.88671875" style="1" customWidth="1"/>
    <col min="8968" max="8968" width="8.33203125" style="1" customWidth="1"/>
    <col min="8969" max="8969" width="0" style="1" hidden="1" customWidth="1"/>
    <col min="8970" max="8970" width="9.44140625" style="1" customWidth="1"/>
    <col min="8971" max="8972" width="9.88671875" style="1" customWidth="1"/>
    <col min="8973" max="9216" width="9.109375" style="1"/>
    <col min="9217" max="9217" width="59.33203125" style="1" customWidth="1"/>
    <col min="9218" max="9220" width="0" style="1" hidden="1" customWidth="1"/>
    <col min="9221" max="9221" width="13.6640625" style="1" customWidth="1"/>
    <col min="9222" max="9222" width="6.44140625" style="1" customWidth="1"/>
    <col min="9223" max="9223" width="6.88671875" style="1" customWidth="1"/>
    <col min="9224" max="9224" width="8.33203125" style="1" customWidth="1"/>
    <col min="9225" max="9225" width="0" style="1" hidden="1" customWidth="1"/>
    <col min="9226" max="9226" width="9.44140625" style="1" customWidth="1"/>
    <col min="9227" max="9228" width="9.88671875" style="1" customWidth="1"/>
    <col min="9229" max="9472" width="9.109375" style="1"/>
    <col min="9473" max="9473" width="59.33203125" style="1" customWidth="1"/>
    <col min="9474" max="9476" width="0" style="1" hidden="1" customWidth="1"/>
    <col min="9477" max="9477" width="13.6640625" style="1" customWidth="1"/>
    <col min="9478" max="9478" width="6.44140625" style="1" customWidth="1"/>
    <col min="9479" max="9479" width="6.88671875" style="1" customWidth="1"/>
    <col min="9480" max="9480" width="8.33203125" style="1" customWidth="1"/>
    <col min="9481" max="9481" width="0" style="1" hidden="1" customWidth="1"/>
    <col min="9482" max="9482" width="9.44140625" style="1" customWidth="1"/>
    <col min="9483" max="9484" width="9.88671875" style="1" customWidth="1"/>
    <col min="9485" max="9728" width="9.109375" style="1"/>
    <col min="9729" max="9729" width="59.33203125" style="1" customWidth="1"/>
    <col min="9730" max="9732" width="0" style="1" hidden="1" customWidth="1"/>
    <col min="9733" max="9733" width="13.6640625" style="1" customWidth="1"/>
    <col min="9734" max="9734" width="6.44140625" style="1" customWidth="1"/>
    <col min="9735" max="9735" width="6.88671875" style="1" customWidth="1"/>
    <col min="9736" max="9736" width="8.33203125" style="1" customWidth="1"/>
    <col min="9737" max="9737" width="0" style="1" hidden="1" customWidth="1"/>
    <col min="9738" max="9738" width="9.44140625" style="1" customWidth="1"/>
    <col min="9739" max="9740" width="9.88671875" style="1" customWidth="1"/>
    <col min="9741" max="9984" width="9.109375" style="1"/>
    <col min="9985" max="9985" width="59.33203125" style="1" customWidth="1"/>
    <col min="9986" max="9988" width="0" style="1" hidden="1" customWidth="1"/>
    <col min="9989" max="9989" width="13.6640625" style="1" customWidth="1"/>
    <col min="9990" max="9990" width="6.44140625" style="1" customWidth="1"/>
    <col min="9991" max="9991" width="6.88671875" style="1" customWidth="1"/>
    <col min="9992" max="9992" width="8.33203125" style="1" customWidth="1"/>
    <col min="9993" max="9993" width="0" style="1" hidden="1" customWidth="1"/>
    <col min="9994" max="9994" width="9.44140625" style="1" customWidth="1"/>
    <col min="9995" max="9996" width="9.88671875" style="1" customWidth="1"/>
    <col min="9997" max="10240" width="9.109375" style="1"/>
    <col min="10241" max="10241" width="59.33203125" style="1" customWidth="1"/>
    <col min="10242" max="10244" width="0" style="1" hidden="1" customWidth="1"/>
    <col min="10245" max="10245" width="13.6640625" style="1" customWidth="1"/>
    <col min="10246" max="10246" width="6.44140625" style="1" customWidth="1"/>
    <col min="10247" max="10247" width="6.88671875" style="1" customWidth="1"/>
    <col min="10248" max="10248" width="8.33203125" style="1" customWidth="1"/>
    <col min="10249" max="10249" width="0" style="1" hidden="1" customWidth="1"/>
    <col min="10250" max="10250" width="9.44140625" style="1" customWidth="1"/>
    <col min="10251" max="10252" width="9.88671875" style="1" customWidth="1"/>
    <col min="10253" max="10496" width="9.109375" style="1"/>
    <col min="10497" max="10497" width="59.33203125" style="1" customWidth="1"/>
    <col min="10498" max="10500" width="0" style="1" hidden="1" customWidth="1"/>
    <col min="10501" max="10501" width="13.6640625" style="1" customWidth="1"/>
    <col min="10502" max="10502" width="6.44140625" style="1" customWidth="1"/>
    <col min="10503" max="10503" width="6.88671875" style="1" customWidth="1"/>
    <col min="10504" max="10504" width="8.33203125" style="1" customWidth="1"/>
    <col min="10505" max="10505" width="0" style="1" hidden="1" customWidth="1"/>
    <col min="10506" max="10506" width="9.44140625" style="1" customWidth="1"/>
    <col min="10507" max="10508" width="9.88671875" style="1" customWidth="1"/>
    <col min="10509" max="10752" width="9.109375" style="1"/>
    <col min="10753" max="10753" width="59.33203125" style="1" customWidth="1"/>
    <col min="10754" max="10756" width="0" style="1" hidden="1" customWidth="1"/>
    <col min="10757" max="10757" width="13.6640625" style="1" customWidth="1"/>
    <col min="10758" max="10758" width="6.44140625" style="1" customWidth="1"/>
    <col min="10759" max="10759" width="6.88671875" style="1" customWidth="1"/>
    <col min="10760" max="10760" width="8.33203125" style="1" customWidth="1"/>
    <col min="10761" max="10761" width="0" style="1" hidden="1" customWidth="1"/>
    <col min="10762" max="10762" width="9.44140625" style="1" customWidth="1"/>
    <col min="10763" max="10764" width="9.88671875" style="1" customWidth="1"/>
    <col min="10765" max="11008" width="9.109375" style="1"/>
    <col min="11009" max="11009" width="59.33203125" style="1" customWidth="1"/>
    <col min="11010" max="11012" width="0" style="1" hidden="1" customWidth="1"/>
    <col min="11013" max="11013" width="13.6640625" style="1" customWidth="1"/>
    <col min="11014" max="11014" width="6.44140625" style="1" customWidth="1"/>
    <col min="11015" max="11015" width="6.88671875" style="1" customWidth="1"/>
    <col min="11016" max="11016" width="8.33203125" style="1" customWidth="1"/>
    <col min="11017" max="11017" width="0" style="1" hidden="1" customWidth="1"/>
    <col min="11018" max="11018" width="9.44140625" style="1" customWidth="1"/>
    <col min="11019" max="11020" width="9.88671875" style="1" customWidth="1"/>
    <col min="11021" max="11264" width="9.109375" style="1"/>
    <col min="11265" max="11265" width="59.33203125" style="1" customWidth="1"/>
    <col min="11266" max="11268" width="0" style="1" hidden="1" customWidth="1"/>
    <col min="11269" max="11269" width="13.6640625" style="1" customWidth="1"/>
    <col min="11270" max="11270" width="6.44140625" style="1" customWidth="1"/>
    <col min="11271" max="11271" width="6.88671875" style="1" customWidth="1"/>
    <col min="11272" max="11272" width="8.33203125" style="1" customWidth="1"/>
    <col min="11273" max="11273" width="0" style="1" hidden="1" customWidth="1"/>
    <col min="11274" max="11274" width="9.44140625" style="1" customWidth="1"/>
    <col min="11275" max="11276" width="9.88671875" style="1" customWidth="1"/>
    <col min="11277" max="11520" width="9.109375" style="1"/>
    <col min="11521" max="11521" width="59.33203125" style="1" customWidth="1"/>
    <col min="11522" max="11524" width="0" style="1" hidden="1" customWidth="1"/>
    <col min="11525" max="11525" width="13.6640625" style="1" customWidth="1"/>
    <col min="11526" max="11526" width="6.44140625" style="1" customWidth="1"/>
    <col min="11527" max="11527" width="6.88671875" style="1" customWidth="1"/>
    <col min="11528" max="11528" width="8.33203125" style="1" customWidth="1"/>
    <col min="11529" max="11529" width="0" style="1" hidden="1" customWidth="1"/>
    <col min="11530" max="11530" width="9.44140625" style="1" customWidth="1"/>
    <col min="11531" max="11532" width="9.88671875" style="1" customWidth="1"/>
    <col min="11533" max="11776" width="9.109375" style="1"/>
    <col min="11777" max="11777" width="59.33203125" style="1" customWidth="1"/>
    <col min="11778" max="11780" width="0" style="1" hidden="1" customWidth="1"/>
    <col min="11781" max="11781" width="13.6640625" style="1" customWidth="1"/>
    <col min="11782" max="11782" width="6.44140625" style="1" customWidth="1"/>
    <col min="11783" max="11783" width="6.88671875" style="1" customWidth="1"/>
    <col min="11784" max="11784" width="8.33203125" style="1" customWidth="1"/>
    <col min="11785" max="11785" width="0" style="1" hidden="1" customWidth="1"/>
    <col min="11786" max="11786" width="9.44140625" style="1" customWidth="1"/>
    <col min="11787" max="11788" width="9.88671875" style="1" customWidth="1"/>
    <col min="11789" max="12032" width="9.109375" style="1"/>
    <col min="12033" max="12033" width="59.33203125" style="1" customWidth="1"/>
    <col min="12034" max="12036" width="0" style="1" hidden="1" customWidth="1"/>
    <col min="12037" max="12037" width="13.6640625" style="1" customWidth="1"/>
    <col min="12038" max="12038" width="6.44140625" style="1" customWidth="1"/>
    <col min="12039" max="12039" width="6.88671875" style="1" customWidth="1"/>
    <col min="12040" max="12040" width="8.33203125" style="1" customWidth="1"/>
    <col min="12041" max="12041" width="0" style="1" hidden="1" customWidth="1"/>
    <col min="12042" max="12042" width="9.44140625" style="1" customWidth="1"/>
    <col min="12043" max="12044" width="9.88671875" style="1" customWidth="1"/>
    <col min="12045" max="12288" width="9.109375" style="1"/>
    <col min="12289" max="12289" width="59.33203125" style="1" customWidth="1"/>
    <col min="12290" max="12292" width="0" style="1" hidden="1" customWidth="1"/>
    <col min="12293" max="12293" width="13.6640625" style="1" customWidth="1"/>
    <col min="12294" max="12294" width="6.44140625" style="1" customWidth="1"/>
    <col min="12295" max="12295" width="6.88671875" style="1" customWidth="1"/>
    <col min="12296" max="12296" width="8.33203125" style="1" customWidth="1"/>
    <col min="12297" max="12297" width="0" style="1" hidden="1" customWidth="1"/>
    <col min="12298" max="12298" width="9.44140625" style="1" customWidth="1"/>
    <col min="12299" max="12300" width="9.88671875" style="1" customWidth="1"/>
    <col min="12301" max="12544" width="9.109375" style="1"/>
    <col min="12545" max="12545" width="59.33203125" style="1" customWidth="1"/>
    <col min="12546" max="12548" width="0" style="1" hidden="1" customWidth="1"/>
    <col min="12549" max="12549" width="13.6640625" style="1" customWidth="1"/>
    <col min="12550" max="12550" width="6.44140625" style="1" customWidth="1"/>
    <col min="12551" max="12551" width="6.88671875" style="1" customWidth="1"/>
    <col min="12552" max="12552" width="8.33203125" style="1" customWidth="1"/>
    <col min="12553" max="12553" width="0" style="1" hidden="1" customWidth="1"/>
    <col min="12554" max="12554" width="9.44140625" style="1" customWidth="1"/>
    <col min="12555" max="12556" width="9.88671875" style="1" customWidth="1"/>
    <col min="12557" max="12800" width="9.109375" style="1"/>
    <col min="12801" max="12801" width="59.33203125" style="1" customWidth="1"/>
    <col min="12802" max="12804" width="0" style="1" hidden="1" customWidth="1"/>
    <col min="12805" max="12805" width="13.6640625" style="1" customWidth="1"/>
    <col min="12806" max="12806" width="6.44140625" style="1" customWidth="1"/>
    <col min="12807" max="12807" width="6.88671875" style="1" customWidth="1"/>
    <col min="12808" max="12808" width="8.33203125" style="1" customWidth="1"/>
    <col min="12809" max="12809" width="0" style="1" hidden="1" customWidth="1"/>
    <col min="12810" max="12810" width="9.44140625" style="1" customWidth="1"/>
    <col min="12811" max="12812" width="9.88671875" style="1" customWidth="1"/>
    <col min="12813" max="13056" width="9.109375" style="1"/>
    <col min="13057" max="13057" width="59.33203125" style="1" customWidth="1"/>
    <col min="13058" max="13060" width="0" style="1" hidden="1" customWidth="1"/>
    <col min="13061" max="13061" width="13.6640625" style="1" customWidth="1"/>
    <col min="13062" max="13062" width="6.44140625" style="1" customWidth="1"/>
    <col min="13063" max="13063" width="6.88671875" style="1" customWidth="1"/>
    <col min="13064" max="13064" width="8.33203125" style="1" customWidth="1"/>
    <col min="13065" max="13065" width="0" style="1" hidden="1" customWidth="1"/>
    <col min="13066" max="13066" width="9.44140625" style="1" customWidth="1"/>
    <col min="13067" max="13068" width="9.88671875" style="1" customWidth="1"/>
    <col min="13069" max="13312" width="9.109375" style="1"/>
    <col min="13313" max="13313" width="59.33203125" style="1" customWidth="1"/>
    <col min="13314" max="13316" width="0" style="1" hidden="1" customWidth="1"/>
    <col min="13317" max="13317" width="13.6640625" style="1" customWidth="1"/>
    <col min="13318" max="13318" width="6.44140625" style="1" customWidth="1"/>
    <col min="13319" max="13319" width="6.88671875" style="1" customWidth="1"/>
    <col min="13320" max="13320" width="8.33203125" style="1" customWidth="1"/>
    <col min="13321" max="13321" width="0" style="1" hidden="1" customWidth="1"/>
    <col min="13322" max="13322" width="9.44140625" style="1" customWidth="1"/>
    <col min="13323" max="13324" width="9.88671875" style="1" customWidth="1"/>
    <col min="13325" max="13568" width="9.109375" style="1"/>
    <col min="13569" max="13569" width="59.33203125" style="1" customWidth="1"/>
    <col min="13570" max="13572" width="0" style="1" hidden="1" customWidth="1"/>
    <col min="13573" max="13573" width="13.6640625" style="1" customWidth="1"/>
    <col min="13574" max="13574" width="6.44140625" style="1" customWidth="1"/>
    <col min="13575" max="13575" width="6.88671875" style="1" customWidth="1"/>
    <col min="13576" max="13576" width="8.33203125" style="1" customWidth="1"/>
    <col min="13577" max="13577" width="0" style="1" hidden="1" customWidth="1"/>
    <col min="13578" max="13578" width="9.44140625" style="1" customWidth="1"/>
    <col min="13579" max="13580" width="9.88671875" style="1" customWidth="1"/>
    <col min="13581" max="13824" width="9.109375" style="1"/>
    <col min="13825" max="13825" width="59.33203125" style="1" customWidth="1"/>
    <col min="13826" max="13828" width="0" style="1" hidden="1" customWidth="1"/>
    <col min="13829" max="13829" width="13.6640625" style="1" customWidth="1"/>
    <col min="13830" max="13830" width="6.44140625" style="1" customWidth="1"/>
    <col min="13831" max="13831" width="6.88671875" style="1" customWidth="1"/>
    <col min="13832" max="13832" width="8.33203125" style="1" customWidth="1"/>
    <col min="13833" max="13833" width="0" style="1" hidden="1" customWidth="1"/>
    <col min="13834" max="13834" width="9.44140625" style="1" customWidth="1"/>
    <col min="13835" max="13836" width="9.88671875" style="1" customWidth="1"/>
    <col min="13837" max="14080" width="9.109375" style="1"/>
    <col min="14081" max="14081" width="59.33203125" style="1" customWidth="1"/>
    <col min="14082" max="14084" width="0" style="1" hidden="1" customWidth="1"/>
    <col min="14085" max="14085" width="13.6640625" style="1" customWidth="1"/>
    <col min="14086" max="14086" width="6.44140625" style="1" customWidth="1"/>
    <col min="14087" max="14087" width="6.88671875" style="1" customWidth="1"/>
    <col min="14088" max="14088" width="8.33203125" style="1" customWidth="1"/>
    <col min="14089" max="14089" width="0" style="1" hidden="1" customWidth="1"/>
    <col min="14090" max="14090" width="9.44140625" style="1" customWidth="1"/>
    <col min="14091" max="14092" width="9.88671875" style="1" customWidth="1"/>
    <col min="14093" max="14336" width="9.109375" style="1"/>
    <col min="14337" max="14337" width="59.33203125" style="1" customWidth="1"/>
    <col min="14338" max="14340" width="0" style="1" hidden="1" customWidth="1"/>
    <col min="14341" max="14341" width="13.6640625" style="1" customWidth="1"/>
    <col min="14342" max="14342" width="6.44140625" style="1" customWidth="1"/>
    <col min="14343" max="14343" width="6.88671875" style="1" customWidth="1"/>
    <col min="14344" max="14344" width="8.33203125" style="1" customWidth="1"/>
    <col min="14345" max="14345" width="0" style="1" hidden="1" customWidth="1"/>
    <col min="14346" max="14346" width="9.44140625" style="1" customWidth="1"/>
    <col min="14347" max="14348" width="9.88671875" style="1" customWidth="1"/>
    <col min="14349" max="14592" width="9.109375" style="1"/>
    <col min="14593" max="14593" width="59.33203125" style="1" customWidth="1"/>
    <col min="14594" max="14596" width="0" style="1" hidden="1" customWidth="1"/>
    <col min="14597" max="14597" width="13.6640625" style="1" customWidth="1"/>
    <col min="14598" max="14598" width="6.44140625" style="1" customWidth="1"/>
    <col min="14599" max="14599" width="6.88671875" style="1" customWidth="1"/>
    <col min="14600" max="14600" width="8.33203125" style="1" customWidth="1"/>
    <col min="14601" max="14601" width="0" style="1" hidden="1" customWidth="1"/>
    <col min="14602" max="14602" width="9.44140625" style="1" customWidth="1"/>
    <col min="14603" max="14604" width="9.88671875" style="1" customWidth="1"/>
    <col min="14605" max="14848" width="9.109375" style="1"/>
    <col min="14849" max="14849" width="59.33203125" style="1" customWidth="1"/>
    <col min="14850" max="14852" width="0" style="1" hidden="1" customWidth="1"/>
    <col min="14853" max="14853" width="13.6640625" style="1" customWidth="1"/>
    <col min="14854" max="14854" width="6.44140625" style="1" customWidth="1"/>
    <col min="14855" max="14855" width="6.88671875" style="1" customWidth="1"/>
    <col min="14856" max="14856" width="8.33203125" style="1" customWidth="1"/>
    <col min="14857" max="14857" width="0" style="1" hidden="1" customWidth="1"/>
    <col min="14858" max="14858" width="9.44140625" style="1" customWidth="1"/>
    <col min="14859" max="14860" width="9.88671875" style="1" customWidth="1"/>
    <col min="14861" max="15104" width="9.109375" style="1"/>
    <col min="15105" max="15105" width="59.33203125" style="1" customWidth="1"/>
    <col min="15106" max="15108" width="0" style="1" hidden="1" customWidth="1"/>
    <col min="15109" max="15109" width="13.6640625" style="1" customWidth="1"/>
    <col min="15110" max="15110" width="6.44140625" style="1" customWidth="1"/>
    <col min="15111" max="15111" width="6.88671875" style="1" customWidth="1"/>
    <col min="15112" max="15112" width="8.33203125" style="1" customWidth="1"/>
    <col min="15113" max="15113" width="0" style="1" hidden="1" customWidth="1"/>
    <col min="15114" max="15114" width="9.44140625" style="1" customWidth="1"/>
    <col min="15115" max="15116" width="9.88671875" style="1" customWidth="1"/>
    <col min="15117" max="15360" width="9.109375" style="1"/>
    <col min="15361" max="15361" width="59.33203125" style="1" customWidth="1"/>
    <col min="15362" max="15364" width="0" style="1" hidden="1" customWidth="1"/>
    <col min="15365" max="15365" width="13.6640625" style="1" customWidth="1"/>
    <col min="15366" max="15366" width="6.44140625" style="1" customWidth="1"/>
    <col min="15367" max="15367" width="6.88671875" style="1" customWidth="1"/>
    <col min="15368" max="15368" width="8.33203125" style="1" customWidth="1"/>
    <col min="15369" max="15369" width="0" style="1" hidden="1" customWidth="1"/>
    <col min="15370" max="15370" width="9.44140625" style="1" customWidth="1"/>
    <col min="15371" max="15372" width="9.88671875" style="1" customWidth="1"/>
    <col min="15373" max="15616" width="9.109375" style="1"/>
    <col min="15617" max="15617" width="59.33203125" style="1" customWidth="1"/>
    <col min="15618" max="15620" width="0" style="1" hidden="1" customWidth="1"/>
    <col min="15621" max="15621" width="13.6640625" style="1" customWidth="1"/>
    <col min="15622" max="15622" width="6.44140625" style="1" customWidth="1"/>
    <col min="15623" max="15623" width="6.88671875" style="1" customWidth="1"/>
    <col min="15624" max="15624" width="8.33203125" style="1" customWidth="1"/>
    <col min="15625" max="15625" width="0" style="1" hidden="1" customWidth="1"/>
    <col min="15626" max="15626" width="9.44140625" style="1" customWidth="1"/>
    <col min="15627" max="15628" width="9.88671875" style="1" customWidth="1"/>
    <col min="15629" max="15872" width="9.109375" style="1"/>
    <col min="15873" max="15873" width="59.33203125" style="1" customWidth="1"/>
    <col min="15874" max="15876" width="0" style="1" hidden="1" customWidth="1"/>
    <col min="15877" max="15877" width="13.6640625" style="1" customWidth="1"/>
    <col min="15878" max="15878" width="6.44140625" style="1" customWidth="1"/>
    <col min="15879" max="15879" width="6.88671875" style="1" customWidth="1"/>
    <col min="15880" max="15880" width="8.33203125" style="1" customWidth="1"/>
    <col min="15881" max="15881" width="0" style="1" hidden="1" customWidth="1"/>
    <col min="15882" max="15882" width="9.44140625" style="1" customWidth="1"/>
    <col min="15883" max="15884" width="9.88671875" style="1" customWidth="1"/>
    <col min="15885" max="16128" width="9.109375" style="1"/>
    <col min="16129" max="16129" width="59.33203125" style="1" customWidth="1"/>
    <col min="16130" max="16132" width="0" style="1" hidden="1" customWidth="1"/>
    <col min="16133" max="16133" width="13.6640625" style="1" customWidth="1"/>
    <col min="16134" max="16134" width="6.44140625" style="1" customWidth="1"/>
    <col min="16135" max="16135" width="6.88671875" style="1" customWidth="1"/>
    <col min="16136" max="16136" width="8.33203125" style="1" customWidth="1"/>
    <col min="16137" max="16137" width="0" style="1" hidden="1" customWidth="1"/>
    <col min="16138" max="16138" width="9.44140625" style="1" customWidth="1"/>
    <col min="16139" max="16140" width="9.88671875" style="1" customWidth="1"/>
    <col min="16141" max="16384" width="9.109375" style="1"/>
  </cols>
  <sheetData>
    <row r="1" spans="1:16" hidden="1" x14ac:dyDescent="0.25"/>
    <row r="2" spans="1:16" x14ac:dyDescent="0.25">
      <c r="C2" s="17" t="s">
        <v>105</v>
      </c>
      <c r="D2" s="17"/>
      <c r="E2" s="17"/>
      <c r="F2" s="17"/>
      <c r="G2" s="17"/>
      <c r="H2" s="17"/>
      <c r="I2" s="17"/>
      <c r="J2" s="17"/>
    </row>
    <row r="3" spans="1:16" x14ac:dyDescent="0.25">
      <c r="C3" s="17" t="s">
        <v>106</v>
      </c>
      <c r="D3" s="17"/>
      <c r="E3" s="186" t="s">
        <v>299</v>
      </c>
      <c r="F3" s="186"/>
      <c r="G3" s="186"/>
      <c r="H3" s="186"/>
      <c r="I3" s="186"/>
      <c r="J3" s="186"/>
      <c r="K3" s="186"/>
      <c r="L3" s="186"/>
    </row>
    <row r="4" spans="1:16" ht="80.25" customHeight="1" x14ac:dyDescent="0.25">
      <c r="C4" s="24"/>
      <c r="D4" s="24" t="s">
        <v>177</v>
      </c>
      <c r="E4" s="187" t="s">
        <v>310</v>
      </c>
      <c r="F4" s="187"/>
      <c r="G4" s="187"/>
      <c r="H4" s="187"/>
      <c r="I4" s="187"/>
      <c r="J4" s="187"/>
      <c r="K4" s="187"/>
      <c r="L4" s="187"/>
    </row>
    <row r="5" spans="1:16" ht="2.25" customHeight="1" x14ac:dyDescent="0.25">
      <c r="C5" s="22"/>
      <c r="D5" s="22"/>
    </row>
    <row r="6" spans="1:16" ht="80.25" customHeight="1" x14ac:dyDescent="0.25">
      <c r="A6" s="170" t="s">
        <v>178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6" x14ac:dyDescent="0.25">
      <c r="A7" s="45"/>
      <c r="B7" s="45"/>
      <c r="C7" s="45"/>
      <c r="D7" s="45"/>
      <c r="I7" s="45" t="s">
        <v>0</v>
      </c>
      <c r="J7" s="45"/>
    </row>
    <row r="8" spans="1:16" s="3" customFormat="1" ht="13.2" customHeight="1" x14ac:dyDescent="0.25">
      <c r="A8" s="173" t="s">
        <v>107</v>
      </c>
      <c r="B8" s="43" t="s">
        <v>101</v>
      </c>
      <c r="C8" s="43" t="s">
        <v>2</v>
      </c>
      <c r="D8" s="43" t="s">
        <v>3</v>
      </c>
      <c r="E8" s="177" t="s">
        <v>4</v>
      </c>
      <c r="F8" s="173" t="s">
        <v>5</v>
      </c>
      <c r="G8" s="173" t="s">
        <v>2</v>
      </c>
      <c r="H8" s="173" t="s">
        <v>3</v>
      </c>
      <c r="I8" s="79" t="s">
        <v>179</v>
      </c>
      <c r="J8" s="183">
        <v>2018</v>
      </c>
      <c r="K8" s="173" t="s">
        <v>169</v>
      </c>
      <c r="L8" s="173" t="s">
        <v>170</v>
      </c>
    </row>
    <row r="9" spans="1:16" s="3" customFormat="1" x14ac:dyDescent="0.25">
      <c r="A9" s="181"/>
      <c r="B9" s="180">
        <v>2</v>
      </c>
      <c r="C9" s="180">
        <v>3</v>
      </c>
      <c r="D9" s="180">
        <v>4</v>
      </c>
      <c r="E9" s="182"/>
      <c r="F9" s="181"/>
      <c r="G9" s="181"/>
      <c r="H9" s="181"/>
      <c r="I9" s="43" t="s">
        <v>6</v>
      </c>
      <c r="J9" s="184"/>
      <c r="K9" s="181"/>
      <c r="L9" s="181"/>
    </row>
    <row r="10" spans="1:16" s="3" customFormat="1" ht="17.25" customHeight="1" x14ac:dyDescent="0.25">
      <c r="A10" s="174"/>
      <c r="B10" s="180"/>
      <c r="C10" s="180"/>
      <c r="D10" s="180"/>
      <c r="E10" s="178"/>
      <c r="F10" s="174"/>
      <c r="G10" s="174"/>
      <c r="H10" s="174"/>
      <c r="I10" s="2">
        <v>7</v>
      </c>
      <c r="J10" s="185"/>
      <c r="K10" s="174"/>
      <c r="L10" s="174"/>
    </row>
    <row r="11" spans="1:16" s="3" customFormat="1" ht="17.25" customHeight="1" x14ac:dyDescent="0.25">
      <c r="A11" s="43">
        <v>1</v>
      </c>
      <c r="B11" s="43"/>
      <c r="C11" s="43"/>
      <c r="D11" s="43"/>
      <c r="E11" s="44" t="s">
        <v>108</v>
      </c>
      <c r="F11" s="43">
        <v>3</v>
      </c>
      <c r="G11" s="43">
        <v>4</v>
      </c>
      <c r="H11" s="43">
        <v>5</v>
      </c>
      <c r="I11" s="2"/>
      <c r="J11" s="80">
        <v>6</v>
      </c>
      <c r="K11" s="80">
        <v>7</v>
      </c>
      <c r="L11" s="80">
        <v>8</v>
      </c>
    </row>
    <row r="12" spans="1:16" s="3" customFormat="1" ht="19.5" customHeight="1" x14ac:dyDescent="0.25">
      <c r="A12" s="4" t="s">
        <v>103</v>
      </c>
      <c r="B12" s="25">
        <v>951</v>
      </c>
      <c r="C12" s="43"/>
      <c r="D12" s="43"/>
      <c r="E12" s="44"/>
      <c r="F12" s="43"/>
      <c r="G12" s="43"/>
      <c r="H12" s="43"/>
      <c r="I12" s="7"/>
      <c r="J12" s="81">
        <f>J13+J19+J23+J28+J31+J35+J47+J58+J16</f>
        <v>25001.8</v>
      </c>
      <c r="K12" s="81">
        <f t="shared" ref="K12:L12" si="0">K13+K19+K23+K28+K31+K35+K47+K58+K16</f>
        <v>18737.100000000002</v>
      </c>
      <c r="L12" s="81">
        <f t="shared" si="0"/>
        <v>21023.3</v>
      </c>
      <c r="N12" s="95">
        <f>'прил 4'!G12-J12</f>
        <v>0</v>
      </c>
      <c r="O12" s="95">
        <f>'прил 4'!H12-K12</f>
        <v>0</v>
      </c>
      <c r="P12" s="95">
        <f>'прил 4'!I12-L12</f>
        <v>0</v>
      </c>
    </row>
    <row r="13" spans="1:16" s="3" customFormat="1" ht="45" customHeight="1" x14ac:dyDescent="0.25">
      <c r="A13" s="4" t="s">
        <v>109</v>
      </c>
      <c r="B13" s="4"/>
      <c r="C13" s="4"/>
      <c r="D13" s="4"/>
      <c r="E13" s="25" t="s">
        <v>110</v>
      </c>
      <c r="F13" s="25"/>
      <c r="G13" s="82"/>
      <c r="H13" s="83"/>
      <c r="I13" s="26">
        <v>170.2</v>
      </c>
      <c r="J13" s="84">
        <f t="shared" ref="J13:L14" si="1">J14</f>
        <v>170.2</v>
      </c>
      <c r="K13" s="84">
        <f t="shared" si="1"/>
        <v>368</v>
      </c>
      <c r="L13" s="84">
        <f t="shared" si="1"/>
        <v>368</v>
      </c>
    </row>
    <row r="14" spans="1:16" s="3" customFormat="1" ht="57" customHeight="1" x14ac:dyDescent="0.25">
      <c r="A14" s="4" t="s">
        <v>111</v>
      </c>
      <c r="B14" s="4"/>
      <c r="C14" s="4"/>
      <c r="D14" s="4"/>
      <c r="E14" s="25" t="s">
        <v>112</v>
      </c>
      <c r="F14" s="25"/>
      <c r="G14" s="82"/>
      <c r="H14" s="83"/>
      <c r="I14" s="26">
        <v>170.2</v>
      </c>
      <c r="J14" s="85">
        <f t="shared" si="1"/>
        <v>170.2</v>
      </c>
      <c r="K14" s="85">
        <f t="shared" si="1"/>
        <v>368</v>
      </c>
      <c r="L14" s="85">
        <f t="shared" si="1"/>
        <v>368</v>
      </c>
    </row>
    <row r="15" spans="1:16" s="3" customFormat="1" ht="72" customHeight="1" x14ac:dyDescent="0.25">
      <c r="A15" s="4" t="s">
        <v>78</v>
      </c>
      <c r="B15" s="4"/>
      <c r="C15" s="4"/>
      <c r="D15" s="4"/>
      <c r="E15" s="25" t="s">
        <v>50</v>
      </c>
      <c r="F15" s="25" t="s">
        <v>51</v>
      </c>
      <c r="G15" s="25" t="s">
        <v>37</v>
      </c>
      <c r="H15" s="25" t="s">
        <v>7</v>
      </c>
      <c r="I15" s="4">
        <v>170.2</v>
      </c>
      <c r="J15" s="77">
        <f>'приложение 3'!F65</f>
        <v>170.2</v>
      </c>
      <c r="K15" s="77">
        <f>'приложение 3'!G65</f>
        <v>368</v>
      </c>
      <c r="L15" s="77">
        <f>'приложение 3'!H65</f>
        <v>368</v>
      </c>
    </row>
    <row r="16" spans="1:16" s="3" customFormat="1" ht="72" customHeight="1" x14ac:dyDescent="0.25">
      <c r="A16" s="4" t="s">
        <v>305</v>
      </c>
      <c r="B16" s="4"/>
      <c r="C16" s="4"/>
      <c r="D16" s="4"/>
      <c r="E16" s="25" t="s">
        <v>308</v>
      </c>
      <c r="F16" s="25"/>
      <c r="G16" s="25"/>
      <c r="H16" s="25"/>
      <c r="I16" s="2"/>
      <c r="J16" s="81">
        <f>J17</f>
        <v>870</v>
      </c>
      <c r="K16" s="81">
        <f t="shared" ref="K16:L16" si="2">K17</f>
        <v>0</v>
      </c>
      <c r="L16" s="81">
        <f t="shared" si="2"/>
        <v>0</v>
      </c>
    </row>
    <row r="17" spans="1:12" s="3" customFormat="1" ht="72" customHeight="1" x14ac:dyDescent="0.25">
      <c r="A17" s="4" t="s">
        <v>306</v>
      </c>
      <c r="B17" s="4"/>
      <c r="C17" s="4"/>
      <c r="D17" s="4"/>
      <c r="E17" s="25" t="s">
        <v>309</v>
      </c>
      <c r="F17" s="25"/>
      <c r="G17" s="25"/>
      <c r="H17" s="25"/>
      <c r="I17" s="4"/>
      <c r="J17" s="77">
        <f>J18</f>
        <v>870</v>
      </c>
      <c r="K17" s="77">
        <f t="shared" ref="K17:L17" si="3">K18</f>
        <v>0</v>
      </c>
      <c r="L17" s="77">
        <f t="shared" si="3"/>
        <v>0</v>
      </c>
    </row>
    <row r="18" spans="1:12" s="3" customFormat="1" ht="72" customHeight="1" x14ac:dyDescent="0.25">
      <c r="A18" s="4" t="s">
        <v>303</v>
      </c>
      <c r="B18" s="4"/>
      <c r="C18" s="4"/>
      <c r="D18" s="4"/>
      <c r="E18" s="61" t="str">
        <f>'приложение 3'!D47</f>
        <v>02 1 00 73680</v>
      </c>
      <c r="F18" s="25">
        <v>240</v>
      </c>
      <c r="G18" s="61" t="s">
        <v>40</v>
      </c>
      <c r="H18" s="61" t="s">
        <v>8</v>
      </c>
      <c r="I18" s="4"/>
      <c r="J18" s="77">
        <f>'приложение 3'!F47</f>
        <v>870</v>
      </c>
      <c r="K18" s="77">
        <f>'приложение 3'!G47</f>
        <v>0</v>
      </c>
      <c r="L18" s="77">
        <f>'приложение 3'!H47</f>
        <v>0</v>
      </c>
    </row>
    <row r="19" spans="1:12" s="3" customFormat="1" ht="52.8" x14ac:dyDescent="0.25">
      <c r="A19" s="16" t="s">
        <v>180</v>
      </c>
      <c r="B19" s="5"/>
      <c r="C19" s="5"/>
      <c r="D19" s="5"/>
      <c r="E19" s="58" t="s">
        <v>113</v>
      </c>
      <c r="F19" s="58"/>
      <c r="G19" s="25"/>
      <c r="H19" s="25"/>
      <c r="I19" s="4"/>
      <c r="J19" s="81">
        <f>J20</f>
        <v>52.1</v>
      </c>
      <c r="K19" s="81">
        <f t="shared" ref="K19:L19" si="4">K20</f>
        <v>5</v>
      </c>
      <c r="L19" s="81">
        <f t="shared" si="4"/>
        <v>5</v>
      </c>
    </row>
    <row r="20" spans="1:12" s="3" customFormat="1" ht="52.8" x14ac:dyDescent="0.25">
      <c r="A20" s="16" t="s">
        <v>181</v>
      </c>
      <c r="B20" s="5"/>
      <c r="C20" s="5"/>
      <c r="D20" s="5"/>
      <c r="E20" s="58" t="s">
        <v>114</v>
      </c>
      <c r="F20" s="58"/>
      <c r="G20" s="25"/>
      <c r="H20" s="25"/>
      <c r="I20" s="4"/>
      <c r="J20" s="77">
        <f>J21+J22</f>
        <v>52.1</v>
      </c>
      <c r="K20" s="77">
        <f t="shared" ref="K20:L20" si="5">K21+K22</f>
        <v>5</v>
      </c>
      <c r="L20" s="77">
        <f t="shared" si="5"/>
        <v>5</v>
      </c>
    </row>
    <row r="21" spans="1:12" s="3" customFormat="1" ht="105.6" x14ac:dyDescent="0.25">
      <c r="A21" s="16" t="s">
        <v>182</v>
      </c>
      <c r="B21" s="5"/>
      <c r="C21" s="5"/>
      <c r="D21" s="5"/>
      <c r="E21" s="58" t="s">
        <v>90</v>
      </c>
      <c r="F21" s="58" t="s">
        <v>14</v>
      </c>
      <c r="G21" s="61" t="s">
        <v>34</v>
      </c>
      <c r="H21" s="61" t="s">
        <v>37</v>
      </c>
      <c r="I21" s="4"/>
      <c r="J21" s="77">
        <f>'приложение 3'!F36</f>
        <v>49.1</v>
      </c>
      <c r="K21" s="77">
        <f>'приложение 3'!G36</f>
        <v>5</v>
      </c>
      <c r="L21" s="77">
        <f>'приложение 3'!H36</f>
        <v>5</v>
      </c>
    </row>
    <row r="22" spans="1:12" s="3" customFormat="1" ht="66.599999999999994" customHeight="1" x14ac:dyDescent="0.25">
      <c r="A22" s="16" t="s">
        <v>183</v>
      </c>
      <c r="B22" s="5"/>
      <c r="C22" s="5"/>
      <c r="D22" s="5"/>
      <c r="E22" s="58" t="s">
        <v>87</v>
      </c>
      <c r="F22" s="58" t="s">
        <v>14</v>
      </c>
      <c r="G22" s="61" t="s">
        <v>24</v>
      </c>
      <c r="H22" s="61" t="s">
        <v>40</v>
      </c>
      <c r="I22" s="4"/>
      <c r="J22" s="77">
        <f>'приложение 3'!F57</f>
        <v>3</v>
      </c>
      <c r="K22" s="77">
        <f>'приложение 3'!G57</f>
        <v>0</v>
      </c>
      <c r="L22" s="77">
        <f>'приложение 3'!H57</f>
        <v>0</v>
      </c>
    </row>
    <row r="23" spans="1:12" s="3" customFormat="1" ht="35.25" customHeight="1" x14ac:dyDescent="0.25">
      <c r="A23" s="4" t="s">
        <v>115</v>
      </c>
      <c r="B23" s="4"/>
      <c r="C23" s="4"/>
      <c r="D23" s="4"/>
      <c r="E23" s="25" t="s">
        <v>116</v>
      </c>
      <c r="F23" s="25"/>
      <c r="G23" s="25"/>
      <c r="H23" s="25"/>
      <c r="I23" s="4">
        <v>7714.3</v>
      </c>
      <c r="J23" s="81">
        <f t="shared" ref="J23:L23" si="6">J24</f>
        <v>7172.7</v>
      </c>
      <c r="K23" s="81">
        <f t="shared" si="6"/>
        <v>5191.8</v>
      </c>
      <c r="L23" s="81">
        <f t="shared" si="6"/>
        <v>5487.9</v>
      </c>
    </row>
    <row r="24" spans="1:12" s="3" customFormat="1" ht="48" customHeight="1" x14ac:dyDescent="0.25">
      <c r="A24" s="27" t="s">
        <v>117</v>
      </c>
      <c r="B24" s="27"/>
      <c r="C24" s="27"/>
      <c r="D24" s="27"/>
      <c r="E24" s="86" t="s">
        <v>184</v>
      </c>
      <c r="F24" s="86"/>
      <c r="G24" s="25"/>
      <c r="H24" s="25"/>
      <c r="I24" s="4">
        <v>6420.5</v>
      </c>
      <c r="J24" s="77">
        <f>J25+J26+J27</f>
        <v>7172.7</v>
      </c>
      <c r="K24" s="77">
        <f t="shared" ref="K24:L24" si="7">K25+K26+K27</f>
        <v>5191.8</v>
      </c>
      <c r="L24" s="77">
        <f t="shared" si="7"/>
        <v>5487.9</v>
      </c>
    </row>
    <row r="25" spans="1:12" s="3" customFormat="1" ht="75" customHeight="1" x14ac:dyDescent="0.25">
      <c r="A25" s="27" t="s">
        <v>75</v>
      </c>
      <c r="B25" s="27"/>
      <c r="C25" s="27"/>
      <c r="D25" s="27"/>
      <c r="E25" s="25" t="s">
        <v>76</v>
      </c>
      <c r="F25" s="25" t="s">
        <v>48</v>
      </c>
      <c r="G25" s="25" t="s">
        <v>46</v>
      </c>
      <c r="H25" s="25" t="s">
        <v>7</v>
      </c>
      <c r="I25" s="4">
        <v>4835.8999999999996</v>
      </c>
      <c r="J25" s="77">
        <f>'приложение 3'!F60</f>
        <v>7010.5</v>
      </c>
      <c r="K25" s="77">
        <f>'приложение 3'!G60</f>
        <v>5191.8</v>
      </c>
      <c r="L25" s="77">
        <f>'приложение 3'!H60</f>
        <v>5487.9</v>
      </c>
    </row>
    <row r="26" spans="1:12" s="3" customFormat="1" ht="105" customHeight="1" x14ac:dyDescent="0.25">
      <c r="A26" s="16" t="s">
        <v>191</v>
      </c>
      <c r="B26" s="58" t="s">
        <v>46</v>
      </c>
      <c r="C26" s="58" t="s">
        <v>7</v>
      </c>
      <c r="D26" s="62" t="s">
        <v>192</v>
      </c>
      <c r="E26" s="58" t="s">
        <v>192</v>
      </c>
      <c r="F26" s="25">
        <v>610</v>
      </c>
      <c r="G26" s="25" t="s">
        <v>46</v>
      </c>
      <c r="H26" s="25" t="s">
        <v>7</v>
      </c>
      <c r="I26" s="4"/>
      <c r="J26" s="77">
        <f>'приложение 3'!F61</f>
        <v>66.5</v>
      </c>
      <c r="K26" s="77">
        <f>'приложение 3'!G61</f>
        <v>0</v>
      </c>
      <c r="L26" s="77">
        <f>'приложение 3'!H61</f>
        <v>0</v>
      </c>
    </row>
    <row r="27" spans="1:12" s="3" customFormat="1" ht="105" customHeight="1" x14ac:dyDescent="0.25">
      <c r="A27" s="16" t="s">
        <v>194</v>
      </c>
      <c r="B27" s="58"/>
      <c r="C27" s="58"/>
      <c r="D27" s="62"/>
      <c r="E27" s="58" t="s">
        <v>193</v>
      </c>
      <c r="F27" s="25">
        <v>610</v>
      </c>
      <c r="G27" s="25" t="s">
        <v>46</v>
      </c>
      <c r="H27" s="25" t="s">
        <v>7</v>
      </c>
      <c r="I27" s="4"/>
      <c r="J27" s="77">
        <f>'приложение 3'!F62</f>
        <v>95.7</v>
      </c>
      <c r="K27" s="77">
        <f>'приложение 3'!G62</f>
        <v>0</v>
      </c>
      <c r="L27" s="77">
        <f>'приложение 3'!H62</f>
        <v>0</v>
      </c>
    </row>
    <row r="28" spans="1:12" s="3" customFormat="1" ht="34.5" customHeight="1" x14ac:dyDescent="0.25">
      <c r="A28" s="28" t="s">
        <v>118</v>
      </c>
      <c r="B28" s="27"/>
      <c r="C28" s="27"/>
      <c r="D28" s="27"/>
      <c r="E28" s="86" t="s">
        <v>119</v>
      </c>
      <c r="F28" s="86"/>
      <c r="G28" s="25"/>
      <c r="H28" s="25"/>
      <c r="I28" s="4">
        <v>25</v>
      </c>
      <c r="J28" s="81">
        <f t="shared" ref="J28:L29" si="8">J29</f>
        <v>90.9</v>
      </c>
      <c r="K28" s="81">
        <f t="shared" si="8"/>
        <v>30</v>
      </c>
      <c r="L28" s="81">
        <f t="shared" si="8"/>
        <v>30</v>
      </c>
    </row>
    <row r="29" spans="1:12" s="3" customFormat="1" ht="47.25" customHeight="1" x14ac:dyDescent="0.25">
      <c r="A29" s="28" t="s">
        <v>120</v>
      </c>
      <c r="B29" s="4"/>
      <c r="C29" s="4"/>
      <c r="D29" s="4"/>
      <c r="E29" s="25" t="s">
        <v>121</v>
      </c>
      <c r="F29" s="25"/>
      <c r="G29" s="25"/>
      <c r="H29" s="25"/>
      <c r="I29" s="4">
        <v>25</v>
      </c>
      <c r="J29" s="77">
        <f t="shared" si="8"/>
        <v>90.9</v>
      </c>
      <c r="K29" s="77">
        <f t="shared" si="8"/>
        <v>30</v>
      </c>
      <c r="L29" s="77">
        <f t="shared" si="8"/>
        <v>30</v>
      </c>
    </row>
    <row r="30" spans="1:12" s="3" customFormat="1" ht="101.25" customHeight="1" x14ac:dyDescent="0.25">
      <c r="A30" s="27" t="s">
        <v>80</v>
      </c>
      <c r="B30" s="27"/>
      <c r="C30" s="27"/>
      <c r="D30" s="27"/>
      <c r="E30" s="25" t="s">
        <v>54</v>
      </c>
      <c r="F30" s="25" t="s">
        <v>14</v>
      </c>
      <c r="G30" s="25" t="s">
        <v>52</v>
      </c>
      <c r="H30" s="25" t="s">
        <v>7</v>
      </c>
      <c r="I30" s="4">
        <v>25</v>
      </c>
      <c r="J30" s="77">
        <f>'приложение 3'!F68</f>
        <v>90.9</v>
      </c>
      <c r="K30" s="77">
        <f>'приложение 3'!G68</f>
        <v>30</v>
      </c>
      <c r="L30" s="77">
        <f>'приложение 3'!H68</f>
        <v>30</v>
      </c>
    </row>
    <row r="31" spans="1:12" s="3" customFormat="1" ht="44.25" customHeight="1" x14ac:dyDescent="0.25">
      <c r="A31" s="27" t="s">
        <v>122</v>
      </c>
      <c r="B31" s="27"/>
      <c r="C31" s="27"/>
      <c r="D31" s="27"/>
      <c r="E31" s="86" t="s">
        <v>123</v>
      </c>
      <c r="F31" s="25"/>
      <c r="G31" s="87"/>
      <c r="H31" s="25"/>
      <c r="I31" s="4"/>
      <c r="J31" s="88">
        <f>J32</f>
        <v>3793.5</v>
      </c>
      <c r="K31" s="88">
        <f t="shared" ref="K31:L31" si="9">K32</f>
        <v>4249.8</v>
      </c>
      <c r="L31" s="88">
        <f t="shared" si="9"/>
        <v>5882.6</v>
      </c>
    </row>
    <row r="32" spans="1:12" s="3" customFormat="1" ht="53.25" customHeight="1" x14ac:dyDescent="0.25">
      <c r="A32" s="27" t="s">
        <v>124</v>
      </c>
      <c r="B32" s="27"/>
      <c r="C32" s="27"/>
      <c r="D32" s="27"/>
      <c r="E32" s="86" t="s">
        <v>125</v>
      </c>
      <c r="F32" s="25"/>
      <c r="G32" s="87"/>
      <c r="H32" s="25"/>
      <c r="I32" s="4"/>
      <c r="J32" s="78">
        <f>J33+J34</f>
        <v>3793.5</v>
      </c>
      <c r="K32" s="78">
        <f t="shared" ref="K32:L32" si="10">K33+K34</f>
        <v>4249.8</v>
      </c>
      <c r="L32" s="78">
        <f t="shared" si="10"/>
        <v>5882.6</v>
      </c>
    </row>
    <row r="33" spans="1:12" s="3" customFormat="1" ht="105.75" customHeight="1" x14ac:dyDescent="0.25">
      <c r="A33" s="16" t="s">
        <v>172</v>
      </c>
      <c r="B33" s="27"/>
      <c r="C33" s="27"/>
      <c r="D33" s="27"/>
      <c r="E33" s="25" t="s">
        <v>92</v>
      </c>
      <c r="F33" s="25" t="s">
        <v>14</v>
      </c>
      <c r="G33" s="25" t="s">
        <v>11</v>
      </c>
      <c r="H33" s="25" t="s">
        <v>36</v>
      </c>
      <c r="I33" s="4"/>
      <c r="J33" s="77">
        <f>'приложение 3'!F39</f>
        <v>313.5</v>
      </c>
      <c r="K33" s="77">
        <f>'приложение 3'!G39</f>
        <v>329.09999999999997</v>
      </c>
      <c r="L33" s="77">
        <f>'приложение 3'!H39</f>
        <v>1961.9</v>
      </c>
    </row>
    <row r="34" spans="1:12" s="3" customFormat="1" ht="95.25" customHeight="1" x14ac:dyDescent="0.25">
      <c r="A34" s="16" t="s">
        <v>173</v>
      </c>
      <c r="B34" s="27"/>
      <c r="C34" s="27"/>
      <c r="D34" s="27"/>
      <c r="E34" s="25" t="s">
        <v>93</v>
      </c>
      <c r="F34" s="25" t="s">
        <v>14</v>
      </c>
      <c r="G34" s="25" t="s">
        <v>11</v>
      </c>
      <c r="H34" s="25" t="s">
        <v>36</v>
      </c>
      <c r="I34" s="4"/>
      <c r="J34" s="77">
        <f>'приложение 3'!F40</f>
        <v>3480</v>
      </c>
      <c r="K34" s="77">
        <f>'приложение 3'!G40</f>
        <v>3920.7</v>
      </c>
      <c r="L34" s="77">
        <f>'приложение 3'!H40</f>
        <v>3920.7</v>
      </c>
    </row>
    <row r="35" spans="1:12" s="3" customFormat="1" ht="37.5" customHeight="1" x14ac:dyDescent="0.25">
      <c r="A35" s="20" t="s">
        <v>126</v>
      </c>
      <c r="B35" s="20"/>
      <c r="C35" s="20"/>
      <c r="D35" s="20"/>
      <c r="E35" s="89" t="s">
        <v>127</v>
      </c>
      <c r="F35" s="89"/>
      <c r="G35" s="25"/>
      <c r="H35" s="25"/>
      <c r="I35" s="4">
        <v>2831.8999999999996</v>
      </c>
      <c r="J35" s="81">
        <f>J36+J40+J45</f>
        <v>5290.2</v>
      </c>
      <c r="K35" s="81">
        <f t="shared" ref="K35:L35" si="11">K36+K40+K45</f>
        <v>2215.1</v>
      </c>
      <c r="L35" s="81">
        <f t="shared" si="11"/>
        <v>2487.4</v>
      </c>
    </row>
    <row r="36" spans="1:12" s="3" customFormat="1" ht="48" customHeight="1" x14ac:dyDescent="0.25">
      <c r="A36" s="20" t="s">
        <v>128</v>
      </c>
      <c r="B36" s="20"/>
      <c r="C36" s="20"/>
      <c r="D36" s="20"/>
      <c r="E36" s="89" t="s">
        <v>129</v>
      </c>
      <c r="F36" s="89"/>
      <c r="G36" s="25"/>
      <c r="H36" s="25"/>
      <c r="I36" s="4">
        <v>472.2</v>
      </c>
      <c r="J36" s="77">
        <f>J37+J38+J39</f>
        <v>2551.8999999999996</v>
      </c>
      <c r="K36" s="77">
        <f t="shared" ref="K36:L36" si="12">K37+K38+K39</f>
        <v>76.100000000000009</v>
      </c>
      <c r="L36" s="77">
        <f t="shared" si="12"/>
        <v>156.69999999999999</v>
      </c>
    </row>
    <row r="37" spans="1:12" s="3" customFormat="1" ht="69.75" customHeight="1" x14ac:dyDescent="0.25">
      <c r="A37" s="4" t="s">
        <v>70</v>
      </c>
      <c r="B37" s="4"/>
      <c r="C37" s="4"/>
      <c r="D37" s="4"/>
      <c r="E37" s="25" t="s">
        <v>42</v>
      </c>
      <c r="F37" s="25" t="s">
        <v>14</v>
      </c>
      <c r="G37" s="25" t="s">
        <v>40</v>
      </c>
      <c r="H37" s="25" t="s">
        <v>34</v>
      </c>
      <c r="I37" s="4">
        <v>383.5</v>
      </c>
      <c r="J37" s="77">
        <f>'приложение 3'!F49</f>
        <v>904.3</v>
      </c>
      <c r="K37" s="77">
        <f>'приложение 3'!G49</f>
        <v>71.900000000000006</v>
      </c>
      <c r="L37" s="77">
        <f>'приложение 3'!H49</f>
        <v>152.5</v>
      </c>
    </row>
    <row r="38" spans="1:12" s="3" customFormat="1" ht="87.75" customHeight="1" x14ac:dyDescent="0.25">
      <c r="A38" s="4" t="s">
        <v>71</v>
      </c>
      <c r="B38" s="4"/>
      <c r="C38" s="4"/>
      <c r="D38" s="4"/>
      <c r="E38" s="25" t="s">
        <v>43</v>
      </c>
      <c r="F38" s="25" t="s">
        <v>14</v>
      </c>
      <c r="G38" s="25" t="s">
        <v>40</v>
      </c>
      <c r="H38" s="25" t="s">
        <v>34</v>
      </c>
      <c r="I38" s="4">
        <v>88.7</v>
      </c>
      <c r="J38" s="77">
        <f>'приложение 3'!F50</f>
        <v>1643.4</v>
      </c>
      <c r="K38" s="77">
        <f>'приложение 3'!G50</f>
        <v>0</v>
      </c>
      <c r="L38" s="77">
        <f>'приложение 3'!H50</f>
        <v>0</v>
      </c>
    </row>
    <row r="39" spans="1:12" s="3" customFormat="1" ht="87.75" customHeight="1" x14ac:dyDescent="0.25">
      <c r="A39" s="4" t="s">
        <v>166</v>
      </c>
      <c r="B39" s="4"/>
      <c r="C39" s="4"/>
      <c r="D39" s="4"/>
      <c r="E39" s="25" t="s">
        <v>43</v>
      </c>
      <c r="F39" s="25">
        <v>850</v>
      </c>
      <c r="G39" s="25" t="s">
        <v>40</v>
      </c>
      <c r="H39" s="25" t="s">
        <v>34</v>
      </c>
      <c r="I39" s="4">
        <v>88.7</v>
      </c>
      <c r="J39" s="77">
        <f>'приложение 3'!F51</f>
        <v>4.2</v>
      </c>
      <c r="K39" s="77">
        <f>'приложение 3'!G51</f>
        <v>4.2</v>
      </c>
      <c r="L39" s="77">
        <f>'приложение 3'!H51</f>
        <v>4.2</v>
      </c>
    </row>
    <row r="40" spans="1:12" s="3" customFormat="1" ht="39.6" x14ac:dyDescent="0.25">
      <c r="A40" s="20" t="s">
        <v>130</v>
      </c>
      <c r="B40" s="5"/>
      <c r="C40" s="5"/>
      <c r="D40" s="13"/>
      <c r="E40" s="58" t="s">
        <v>131</v>
      </c>
      <c r="F40" s="90"/>
      <c r="G40" s="25"/>
      <c r="H40" s="25"/>
      <c r="I40" s="4">
        <v>2275.2999999999997</v>
      </c>
      <c r="J40" s="77">
        <f>J41+J42</f>
        <v>2673.3</v>
      </c>
      <c r="K40" s="77">
        <f t="shared" ref="K40:L40" si="13">K41+K42</f>
        <v>2127</v>
      </c>
      <c r="L40" s="77">
        <f t="shared" si="13"/>
        <v>2330.7000000000003</v>
      </c>
    </row>
    <row r="41" spans="1:12" s="3" customFormat="1" ht="89.25" customHeight="1" x14ac:dyDescent="0.25">
      <c r="A41" s="4" t="s">
        <v>72</v>
      </c>
      <c r="B41" s="4"/>
      <c r="C41" s="4"/>
      <c r="D41" s="4"/>
      <c r="E41" s="25" t="s">
        <v>44</v>
      </c>
      <c r="F41" s="25" t="s">
        <v>14</v>
      </c>
      <c r="G41" s="25" t="s">
        <v>40</v>
      </c>
      <c r="H41" s="25" t="s">
        <v>34</v>
      </c>
      <c r="I41" s="4">
        <v>381.7</v>
      </c>
      <c r="J41" s="77">
        <f>'приложение 3'!F52</f>
        <v>531.29999999999995</v>
      </c>
      <c r="K41" s="77">
        <f>'приложение 3'!G52</f>
        <v>270.7</v>
      </c>
      <c r="L41" s="77">
        <f>'приложение 3'!H52</f>
        <v>244.3</v>
      </c>
    </row>
    <row r="42" spans="1:12" s="3" customFormat="1" ht="74.25" customHeight="1" x14ac:dyDescent="0.25">
      <c r="A42" s="4" t="s">
        <v>73</v>
      </c>
      <c r="B42" s="4"/>
      <c r="C42" s="4"/>
      <c r="D42" s="4"/>
      <c r="E42" s="25" t="s">
        <v>45</v>
      </c>
      <c r="F42" s="25" t="s">
        <v>14</v>
      </c>
      <c r="G42" s="25" t="s">
        <v>40</v>
      </c>
      <c r="H42" s="25" t="s">
        <v>34</v>
      </c>
      <c r="I42" s="4">
        <v>1893.6</v>
      </c>
      <c r="J42" s="77">
        <f>'приложение 3'!F53</f>
        <v>2142</v>
      </c>
      <c r="K42" s="77">
        <f>'приложение 3'!G53</f>
        <v>1856.3</v>
      </c>
      <c r="L42" s="77">
        <f>'приложение 3'!H53</f>
        <v>2086.4</v>
      </c>
    </row>
    <row r="43" spans="1:12" s="3" customFormat="1" ht="39.6" hidden="1" x14ac:dyDescent="0.25">
      <c r="A43" s="4" t="s">
        <v>132</v>
      </c>
      <c r="B43" s="5"/>
      <c r="C43" s="5"/>
      <c r="D43" s="5"/>
      <c r="E43" s="58" t="s">
        <v>133</v>
      </c>
      <c r="F43" s="58"/>
      <c r="G43" s="25"/>
      <c r="H43" s="25"/>
      <c r="I43" s="4">
        <v>84.4</v>
      </c>
      <c r="J43" s="81">
        <f>J44</f>
        <v>0</v>
      </c>
      <c r="K43" s="81">
        <f t="shared" ref="K43:L43" si="14">K44</f>
        <v>0</v>
      </c>
      <c r="L43" s="81">
        <f t="shared" si="14"/>
        <v>0</v>
      </c>
    </row>
    <row r="44" spans="1:12" s="3" customFormat="1" ht="79.2" hidden="1" x14ac:dyDescent="0.25">
      <c r="A44" s="4" t="s">
        <v>99</v>
      </c>
      <c r="B44" s="4"/>
      <c r="C44" s="4"/>
      <c r="D44" s="4"/>
      <c r="E44" s="25" t="s">
        <v>98</v>
      </c>
      <c r="F44" s="25" t="s">
        <v>14</v>
      </c>
      <c r="G44" s="25" t="s">
        <v>11</v>
      </c>
      <c r="H44" s="25" t="s">
        <v>39</v>
      </c>
      <c r="I44" s="4">
        <v>84.4</v>
      </c>
      <c r="J44" s="77"/>
      <c r="K44" s="77"/>
      <c r="L44" s="77"/>
    </row>
    <row r="45" spans="1:12" s="3" customFormat="1" ht="39.6" x14ac:dyDescent="0.25">
      <c r="A45" s="4" t="s">
        <v>185</v>
      </c>
      <c r="B45" s="4"/>
      <c r="C45" s="4"/>
      <c r="D45" s="4"/>
      <c r="E45" s="25" t="s">
        <v>186</v>
      </c>
      <c r="F45" s="43"/>
      <c r="G45" s="43"/>
      <c r="H45" s="43"/>
      <c r="I45" s="2"/>
      <c r="J45" s="77">
        <f>J46</f>
        <v>65</v>
      </c>
      <c r="K45" s="77">
        <f t="shared" ref="K45:L45" si="15">K46</f>
        <v>12</v>
      </c>
      <c r="L45" s="77">
        <f t="shared" si="15"/>
        <v>0</v>
      </c>
    </row>
    <row r="46" spans="1:12" s="3" customFormat="1" ht="79.2" x14ac:dyDescent="0.25">
      <c r="A46" s="4" t="s">
        <v>187</v>
      </c>
      <c r="B46" s="4"/>
      <c r="C46" s="4"/>
      <c r="D46" s="4"/>
      <c r="E46" s="25" t="s">
        <v>98</v>
      </c>
      <c r="F46" s="25">
        <v>240</v>
      </c>
      <c r="G46" s="61" t="s">
        <v>11</v>
      </c>
      <c r="H46" s="25">
        <v>12</v>
      </c>
      <c r="I46" s="4"/>
      <c r="J46" s="77">
        <f>'приложение 3'!F42</f>
        <v>65</v>
      </c>
      <c r="K46" s="77">
        <f>'приложение 3'!G42</f>
        <v>12</v>
      </c>
      <c r="L46" s="77">
        <f>'приложение 3'!H42</f>
        <v>0</v>
      </c>
    </row>
    <row r="47" spans="1:12" s="3" customFormat="1" ht="36" customHeight="1" x14ac:dyDescent="0.25">
      <c r="A47" s="4" t="s">
        <v>134</v>
      </c>
      <c r="B47" s="4"/>
      <c r="C47" s="4"/>
      <c r="D47" s="4"/>
      <c r="E47" s="25" t="s">
        <v>135</v>
      </c>
      <c r="F47" s="25"/>
      <c r="G47" s="25"/>
      <c r="H47" s="25"/>
      <c r="I47" s="4">
        <v>6215.5</v>
      </c>
      <c r="J47" s="81">
        <f>J48</f>
        <v>6386.4000000000005</v>
      </c>
      <c r="K47" s="81">
        <f t="shared" ref="K47:L47" si="16">K48</f>
        <v>6203.2000000000007</v>
      </c>
      <c r="L47" s="81">
        <f t="shared" si="16"/>
        <v>6281.3000000000011</v>
      </c>
    </row>
    <row r="48" spans="1:12" ht="52.8" x14ac:dyDescent="0.25">
      <c r="A48" s="4" t="s">
        <v>136</v>
      </c>
      <c r="B48" s="4"/>
      <c r="C48" s="4"/>
      <c r="D48" s="4"/>
      <c r="E48" s="25" t="s">
        <v>137</v>
      </c>
      <c r="F48" s="25"/>
      <c r="G48" s="25"/>
      <c r="H48" s="25"/>
      <c r="I48" s="4">
        <v>6215.5</v>
      </c>
      <c r="J48" s="77">
        <f>SUM(J49:J57)</f>
        <v>6386.4000000000005</v>
      </c>
      <c r="K48" s="77">
        <f t="shared" ref="K48:L48" si="17">SUM(K49:K57)</f>
        <v>6203.2000000000007</v>
      </c>
      <c r="L48" s="77">
        <f t="shared" si="17"/>
        <v>6281.3000000000011</v>
      </c>
    </row>
    <row r="49" spans="1:12" ht="102.75" customHeight="1" x14ac:dyDescent="0.25">
      <c r="A49" s="4" t="s">
        <v>56</v>
      </c>
      <c r="B49" s="7"/>
      <c r="C49" s="7"/>
      <c r="D49" s="7"/>
      <c r="E49" s="61" t="s">
        <v>12</v>
      </c>
      <c r="F49" s="61" t="s">
        <v>9</v>
      </c>
      <c r="G49" s="25" t="s">
        <v>7</v>
      </c>
      <c r="H49" s="25" t="s">
        <v>11</v>
      </c>
      <c r="I49" s="4">
        <v>5209.8</v>
      </c>
      <c r="J49" s="77">
        <f>'приложение 3'!F13</f>
        <v>5606.7</v>
      </c>
      <c r="K49" s="77">
        <f>'приложение 3'!G13</f>
        <v>5677.9000000000005</v>
      </c>
      <c r="L49" s="77">
        <f>'приложение 3'!H13</f>
        <v>5735.2000000000007</v>
      </c>
    </row>
    <row r="50" spans="1:12" ht="98.25" customHeight="1" x14ac:dyDescent="0.25">
      <c r="A50" s="4" t="s">
        <v>57</v>
      </c>
      <c r="B50" s="7"/>
      <c r="C50" s="7"/>
      <c r="D50" s="7"/>
      <c r="E50" s="61" t="s">
        <v>13</v>
      </c>
      <c r="F50" s="61" t="s">
        <v>14</v>
      </c>
      <c r="G50" s="25" t="s">
        <v>7</v>
      </c>
      <c r="H50" s="25" t="s">
        <v>11</v>
      </c>
      <c r="I50" s="4">
        <v>832.4</v>
      </c>
      <c r="J50" s="77">
        <f>'приложение 3'!F14</f>
        <v>580.79999999999995</v>
      </c>
      <c r="K50" s="77">
        <f>'приложение 3'!G14</f>
        <v>483.40000000000003</v>
      </c>
      <c r="L50" s="77">
        <f>'приложение 3'!H14</f>
        <v>484.2</v>
      </c>
    </row>
    <row r="51" spans="1:12" ht="79.2" x14ac:dyDescent="0.25">
      <c r="A51" s="4" t="s">
        <v>58</v>
      </c>
      <c r="B51" s="7"/>
      <c r="C51" s="7"/>
      <c r="D51" s="7"/>
      <c r="E51" s="61" t="s">
        <v>13</v>
      </c>
      <c r="F51" s="61" t="s">
        <v>15</v>
      </c>
      <c r="G51" s="25" t="s">
        <v>7</v>
      </c>
      <c r="H51" s="25" t="s">
        <v>11</v>
      </c>
      <c r="I51" s="4">
        <v>12.7</v>
      </c>
      <c r="J51" s="77">
        <f>'приложение 3'!F17</f>
        <v>1</v>
      </c>
      <c r="K51" s="77">
        <f>'приложение 3'!G17</f>
        <v>1</v>
      </c>
      <c r="L51" s="77">
        <f>'приложение 3'!H17</f>
        <v>1</v>
      </c>
    </row>
    <row r="52" spans="1:12" ht="92.4" hidden="1" x14ac:dyDescent="0.25">
      <c r="A52" s="4" t="s">
        <v>62</v>
      </c>
      <c r="B52" s="4"/>
      <c r="C52" s="4"/>
      <c r="D52" s="4"/>
      <c r="E52" s="25" t="s">
        <v>13</v>
      </c>
      <c r="F52" s="25" t="s">
        <v>14</v>
      </c>
      <c r="G52" s="25" t="s">
        <v>7</v>
      </c>
      <c r="H52" s="25" t="s">
        <v>27</v>
      </c>
      <c r="I52" s="4">
        <v>83.7</v>
      </c>
      <c r="J52" s="77"/>
      <c r="K52" s="77"/>
      <c r="L52" s="77"/>
    </row>
    <row r="53" spans="1:12" ht="88.95" customHeight="1" x14ac:dyDescent="0.25">
      <c r="A53" s="4" t="s">
        <v>188</v>
      </c>
      <c r="B53" s="4"/>
      <c r="C53" s="4"/>
      <c r="D53" s="4"/>
      <c r="E53" s="25" t="s">
        <v>13</v>
      </c>
      <c r="F53" s="25">
        <v>240</v>
      </c>
      <c r="G53" s="61" t="s">
        <v>7</v>
      </c>
      <c r="H53" s="61" t="s">
        <v>27</v>
      </c>
      <c r="I53" s="4"/>
      <c r="J53" s="77">
        <f>'приложение 3'!F24</f>
        <v>80.8</v>
      </c>
      <c r="K53" s="77">
        <f>'приложение 3'!G24</f>
        <v>8.8000000000000007</v>
      </c>
      <c r="L53" s="77">
        <f>'приложение 3'!H24</f>
        <v>8.8000000000000007</v>
      </c>
    </row>
    <row r="54" spans="1:12" ht="79.2" x14ac:dyDescent="0.25">
      <c r="A54" s="4" t="s">
        <v>63</v>
      </c>
      <c r="B54" s="4"/>
      <c r="C54" s="4"/>
      <c r="D54" s="4"/>
      <c r="E54" s="25" t="s">
        <v>13</v>
      </c>
      <c r="F54" s="25" t="s">
        <v>15</v>
      </c>
      <c r="G54" s="25" t="s">
        <v>7</v>
      </c>
      <c r="H54" s="25" t="s">
        <v>27</v>
      </c>
      <c r="I54" s="4">
        <v>1.8</v>
      </c>
      <c r="J54" s="77">
        <f>'приложение 3'!F25</f>
        <v>7.1</v>
      </c>
      <c r="K54" s="77">
        <f>'приложение 3'!G25</f>
        <v>7.1</v>
      </c>
      <c r="L54" s="77">
        <f>'приложение 3'!H25</f>
        <v>7.1</v>
      </c>
    </row>
    <row r="55" spans="1:12" ht="127.5" customHeight="1" x14ac:dyDescent="0.25">
      <c r="A55" s="16" t="s">
        <v>91</v>
      </c>
      <c r="B55" s="4"/>
      <c r="C55" s="4"/>
      <c r="D55" s="4"/>
      <c r="E55" s="25" t="s">
        <v>28</v>
      </c>
      <c r="F55" s="25" t="s">
        <v>14</v>
      </c>
      <c r="G55" s="25" t="s">
        <v>7</v>
      </c>
      <c r="H55" s="25" t="s">
        <v>27</v>
      </c>
      <c r="I55" s="4">
        <v>62.1</v>
      </c>
      <c r="J55" s="77">
        <f>'приложение 3'!F26</f>
        <v>50</v>
      </c>
      <c r="K55" s="77">
        <f>'приложение 3'!G26</f>
        <v>25</v>
      </c>
      <c r="L55" s="77">
        <f>'приложение 3'!H26</f>
        <v>25</v>
      </c>
    </row>
    <row r="56" spans="1:12" ht="92.4" hidden="1" x14ac:dyDescent="0.25">
      <c r="A56" s="4" t="s">
        <v>62</v>
      </c>
      <c r="B56" s="4"/>
      <c r="C56" s="4"/>
      <c r="D56" s="4"/>
      <c r="E56" s="25" t="s">
        <v>13</v>
      </c>
      <c r="F56" s="25" t="s">
        <v>14</v>
      </c>
      <c r="G56" s="25" t="s">
        <v>24</v>
      </c>
      <c r="H56" s="25" t="s">
        <v>40</v>
      </c>
      <c r="I56" s="4">
        <v>13</v>
      </c>
      <c r="J56" s="77"/>
      <c r="K56" s="77"/>
      <c r="L56" s="77"/>
    </row>
    <row r="57" spans="1:12" ht="79.2" x14ac:dyDescent="0.25">
      <c r="A57" s="4" t="s">
        <v>63</v>
      </c>
      <c r="B57" s="4"/>
      <c r="C57" s="4"/>
      <c r="D57" s="4"/>
      <c r="E57" s="25" t="s">
        <v>13</v>
      </c>
      <c r="F57" s="61" t="s">
        <v>14</v>
      </c>
      <c r="G57" s="61" t="s">
        <v>24</v>
      </c>
      <c r="H57" s="61" t="s">
        <v>40</v>
      </c>
      <c r="I57" s="4"/>
      <c r="J57" s="77">
        <f>'приложение 3'!F56</f>
        <v>60</v>
      </c>
      <c r="K57" s="77">
        <f>'приложение 3'!G56</f>
        <v>0</v>
      </c>
      <c r="L57" s="77">
        <f>'приложение 3'!H56</f>
        <v>20</v>
      </c>
    </row>
    <row r="58" spans="1:12" ht="29.25" customHeight="1" x14ac:dyDescent="0.25">
      <c r="A58" s="27" t="s">
        <v>138</v>
      </c>
      <c r="B58" s="4"/>
      <c r="C58" s="4"/>
      <c r="D58" s="4"/>
      <c r="E58" s="25" t="s">
        <v>139</v>
      </c>
      <c r="F58" s="25"/>
      <c r="G58" s="25"/>
      <c r="H58" s="25"/>
      <c r="I58" s="4">
        <v>1530</v>
      </c>
      <c r="J58" s="81">
        <f>J59</f>
        <v>1175.8</v>
      </c>
      <c r="K58" s="81">
        <f t="shared" ref="K58:L58" si="18">K59</f>
        <v>474.20000000000005</v>
      </c>
      <c r="L58" s="81">
        <f t="shared" si="18"/>
        <v>481.1</v>
      </c>
    </row>
    <row r="59" spans="1:12" ht="27.75" customHeight="1" x14ac:dyDescent="0.25">
      <c r="A59" s="27" t="s">
        <v>140</v>
      </c>
      <c r="B59" s="4"/>
      <c r="C59" s="4"/>
      <c r="D59" s="4"/>
      <c r="E59" s="25" t="s">
        <v>141</v>
      </c>
      <c r="F59" s="25"/>
      <c r="G59" s="25"/>
      <c r="H59" s="25"/>
      <c r="I59" s="4">
        <v>1020.8999999999999</v>
      </c>
      <c r="J59" s="77">
        <f>SUM(J60:J70)</f>
        <v>1175.8</v>
      </c>
      <c r="K59" s="77">
        <f>SUM(K60:K70)</f>
        <v>474.20000000000005</v>
      </c>
      <c r="L59" s="77">
        <f>SUM(L60:L70)</f>
        <v>481.1</v>
      </c>
    </row>
    <row r="60" spans="1:12" ht="63" customHeight="1" x14ac:dyDescent="0.25">
      <c r="A60" s="27" t="s">
        <v>96</v>
      </c>
      <c r="B60" s="4"/>
      <c r="C60" s="4"/>
      <c r="D60" s="4"/>
      <c r="E60" s="25" t="s">
        <v>31</v>
      </c>
      <c r="F60" s="25">
        <v>240</v>
      </c>
      <c r="G60" s="61" t="s">
        <v>7</v>
      </c>
      <c r="H60" s="61" t="s">
        <v>34</v>
      </c>
      <c r="I60" s="4"/>
      <c r="J60" s="77">
        <f>'приложение 3'!F10</f>
        <v>100</v>
      </c>
      <c r="K60" s="77">
        <f>'приложение 3'!G10</f>
        <v>100</v>
      </c>
      <c r="L60" s="77">
        <f>'приложение 3'!H10</f>
        <v>100</v>
      </c>
    </row>
    <row r="61" spans="1:12" ht="89.25" customHeight="1" x14ac:dyDescent="0.25">
      <c r="A61" s="4" t="s">
        <v>59</v>
      </c>
      <c r="B61" s="4"/>
      <c r="C61" s="4"/>
      <c r="D61" s="4"/>
      <c r="E61" s="25" t="s">
        <v>55</v>
      </c>
      <c r="F61" s="25" t="s">
        <v>14</v>
      </c>
      <c r="G61" s="25" t="s">
        <v>7</v>
      </c>
      <c r="H61" s="25" t="s">
        <v>11</v>
      </c>
      <c r="I61" s="4">
        <v>0.2</v>
      </c>
      <c r="J61" s="77">
        <f>'приложение 3'!F18</f>
        <v>0.2</v>
      </c>
      <c r="K61" s="77">
        <f>'приложение 3'!G18</f>
        <v>0.2</v>
      </c>
      <c r="L61" s="77">
        <f>'приложение 3'!H18</f>
        <v>0.2</v>
      </c>
    </row>
    <row r="62" spans="1:12" ht="52.8" x14ac:dyDescent="0.25">
      <c r="A62" s="16" t="s">
        <v>171</v>
      </c>
      <c r="B62" s="4"/>
      <c r="C62" s="4"/>
      <c r="D62" s="4"/>
      <c r="E62" s="25" t="s">
        <v>16</v>
      </c>
      <c r="F62" s="25">
        <v>120</v>
      </c>
      <c r="G62" s="25" t="s">
        <v>7</v>
      </c>
      <c r="H62" s="25" t="s">
        <v>11</v>
      </c>
      <c r="I62" s="4">
        <v>39.799999999999997</v>
      </c>
      <c r="J62" s="77">
        <f>'приложение 3'!F15</f>
        <v>8.8000000000000007</v>
      </c>
      <c r="K62" s="77">
        <f>'приложение 3'!G15</f>
        <v>8.8000000000000007</v>
      </c>
      <c r="L62" s="77">
        <f>'приложение 3'!H15</f>
        <v>8.8000000000000007</v>
      </c>
    </row>
    <row r="63" spans="1:12" ht="134.25" customHeight="1" x14ac:dyDescent="0.25">
      <c r="A63" s="4" t="s">
        <v>18</v>
      </c>
      <c r="B63" s="4"/>
      <c r="C63" s="4"/>
      <c r="D63" s="4"/>
      <c r="E63" s="25" t="s">
        <v>19</v>
      </c>
      <c r="F63" s="25" t="s">
        <v>17</v>
      </c>
      <c r="G63" s="25" t="s">
        <v>7</v>
      </c>
      <c r="H63" s="25" t="s">
        <v>11</v>
      </c>
      <c r="I63" s="4">
        <v>39.799999999999997</v>
      </c>
      <c r="J63" s="77">
        <f>'приложение 3'!F16</f>
        <v>41.3</v>
      </c>
      <c r="K63" s="77">
        <f>'приложение 3'!G16</f>
        <v>39.799999999999997</v>
      </c>
      <c r="L63" s="77">
        <f>'приложение 3'!H16</f>
        <v>39.799999999999997</v>
      </c>
    </row>
    <row r="64" spans="1:12" ht="94.5" customHeight="1" x14ac:dyDescent="0.25">
      <c r="A64" s="4" t="s">
        <v>60</v>
      </c>
      <c r="B64" s="4"/>
      <c r="C64" s="4"/>
      <c r="D64" s="4"/>
      <c r="E64" s="25" t="s">
        <v>22</v>
      </c>
      <c r="F64" s="25" t="s">
        <v>17</v>
      </c>
      <c r="G64" s="25" t="s">
        <v>7</v>
      </c>
      <c r="H64" s="25" t="s">
        <v>21</v>
      </c>
      <c r="I64" s="4">
        <v>32.799999999999997</v>
      </c>
      <c r="J64" s="77">
        <f>'приложение 3'!F20</f>
        <v>37.6</v>
      </c>
      <c r="K64" s="77">
        <f>'приложение 3'!G20</f>
        <v>36</v>
      </c>
      <c r="L64" s="77">
        <f>'приложение 3'!H20</f>
        <v>36</v>
      </c>
    </row>
    <row r="65" spans="1:12" ht="95.25" customHeight="1" x14ac:dyDescent="0.25">
      <c r="A65" s="4" t="s">
        <v>142</v>
      </c>
      <c r="B65" s="4"/>
      <c r="C65" s="4"/>
      <c r="D65" s="4"/>
      <c r="E65" s="25" t="s">
        <v>29</v>
      </c>
      <c r="F65" s="25" t="s">
        <v>17</v>
      </c>
      <c r="G65" s="25" t="s">
        <v>7</v>
      </c>
      <c r="H65" s="25" t="s">
        <v>27</v>
      </c>
      <c r="I65" s="4">
        <v>73.599999999999994</v>
      </c>
      <c r="J65" s="77">
        <f>'приложение 3'!F27</f>
        <v>54.9</v>
      </c>
      <c r="K65" s="77">
        <f>'приложение 3'!G27</f>
        <v>53.8</v>
      </c>
      <c r="L65" s="77">
        <f>'приложение 3'!H27</f>
        <v>53.8</v>
      </c>
    </row>
    <row r="66" spans="1:12" ht="110.25" customHeight="1" x14ac:dyDescent="0.25">
      <c r="A66" s="4" t="s">
        <v>64</v>
      </c>
      <c r="B66" s="4"/>
      <c r="C66" s="4"/>
      <c r="D66" s="4"/>
      <c r="E66" s="25" t="s">
        <v>30</v>
      </c>
      <c r="F66" s="25" t="s">
        <v>17</v>
      </c>
      <c r="G66" s="25" t="s">
        <v>7</v>
      </c>
      <c r="H66" s="25" t="s">
        <v>27</v>
      </c>
      <c r="I66" s="4">
        <v>32.700000000000003</v>
      </c>
      <c r="J66" s="77">
        <f>'приложение 3'!F28</f>
        <v>24.5</v>
      </c>
      <c r="K66" s="77">
        <f>'приложение 3'!G28</f>
        <v>24</v>
      </c>
      <c r="L66" s="77">
        <f>'приложение 3'!H28</f>
        <v>24</v>
      </c>
    </row>
    <row r="67" spans="1:12" ht="66" x14ac:dyDescent="0.25">
      <c r="A67" s="4" t="s">
        <v>65</v>
      </c>
      <c r="B67" s="4"/>
      <c r="C67" s="4"/>
      <c r="D67" s="4"/>
      <c r="E67" s="25" t="s">
        <v>31</v>
      </c>
      <c r="F67" s="25">
        <v>240</v>
      </c>
      <c r="G67" s="61" t="s">
        <v>7</v>
      </c>
      <c r="H67" s="61" t="s">
        <v>27</v>
      </c>
      <c r="I67" s="4"/>
      <c r="J67" s="77">
        <f>'приложение 3'!F29</f>
        <v>145.80000000000001</v>
      </c>
      <c r="K67" s="77">
        <f>'приложение 3'!G29</f>
        <v>0</v>
      </c>
      <c r="L67" s="77">
        <f>'приложение 3'!H29</f>
        <v>0</v>
      </c>
    </row>
    <row r="68" spans="1:12" ht="67.5" customHeight="1" x14ac:dyDescent="0.25">
      <c r="A68" s="4" t="s">
        <v>66</v>
      </c>
      <c r="B68" s="4"/>
      <c r="C68" s="4"/>
      <c r="D68" s="4"/>
      <c r="E68" s="25" t="s">
        <v>31</v>
      </c>
      <c r="F68" s="25" t="s">
        <v>15</v>
      </c>
      <c r="G68" s="25" t="s">
        <v>7</v>
      </c>
      <c r="H68" s="25" t="s">
        <v>27</v>
      </c>
      <c r="I68" s="4">
        <v>90</v>
      </c>
      <c r="J68" s="77">
        <f>'приложение 3'!F30</f>
        <v>20</v>
      </c>
      <c r="K68" s="77">
        <f>'приложение 3'!G30</f>
        <v>20</v>
      </c>
      <c r="L68" s="77">
        <f>'приложение 3'!H30</f>
        <v>20</v>
      </c>
    </row>
    <row r="69" spans="1:12" ht="60.75" customHeight="1" x14ac:dyDescent="0.25">
      <c r="A69" s="4" t="s">
        <v>67</v>
      </c>
      <c r="B69" s="4"/>
      <c r="C69" s="4"/>
      <c r="D69" s="4"/>
      <c r="E69" s="25" t="s">
        <v>68</v>
      </c>
      <c r="F69" s="25" t="s">
        <v>9</v>
      </c>
      <c r="G69" s="25" t="s">
        <v>8</v>
      </c>
      <c r="H69" s="25" t="s">
        <v>34</v>
      </c>
      <c r="I69" s="4">
        <v>174.8</v>
      </c>
      <c r="J69" s="77">
        <f>'приложение 3'!F33</f>
        <v>192.7</v>
      </c>
      <c r="K69" s="77">
        <f>'приложение 3'!G33</f>
        <v>191.6</v>
      </c>
      <c r="L69" s="77">
        <f>'приложение 3'!H33</f>
        <v>198.5</v>
      </c>
    </row>
    <row r="70" spans="1:12" ht="60.75" customHeight="1" x14ac:dyDescent="0.25">
      <c r="A70" s="16" t="s">
        <v>65</v>
      </c>
      <c r="B70" s="4"/>
      <c r="C70" s="4"/>
      <c r="D70" s="4"/>
      <c r="E70" s="62" t="s">
        <v>31</v>
      </c>
      <c r="F70" s="25">
        <v>240</v>
      </c>
      <c r="G70" s="58" t="s">
        <v>40</v>
      </c>
      <c r="H70" s="58" t="s">
        <v>7</v>
      </c>
      <c r="I70" s="4"/>
      <c r="J70" s="77">
        <f>'приложение 3'!F45</f>
        <v>550</v>
      </c>
      <c r="K70" s="77">
        <f>'приложение 3'!G45</f>
        <v>0</v>
      </c>
      <c r="L70" s="77">
        <f>'приложение 3'!H45</f>
        <v>0</v>
      </c>
    </row>
    <row r="71" spans="1:12" ht="21.6" customHeight="1" x14ac:dyDescent="0.25">
      <c r="A71" s="9"/>
      <c r="B71" s="9"/>
      <c r="C71" s="10"/>
      <c r="D71" s="10"/>
      <c r="E71" s="10"/>
      <c r="F71" s="10"/>
      <c r="G71" s="42"/>
      <c r="H71" s="42"/>
      <c r="I71" s="29"/>
      <c r="J71" s="29"/>
      <c r="K71" s="30"/>
    </row>
    <row r="72" spans="1:12" ht="25.5" customHeight="1" x14ac:dyDescent="0.25">
      <c r="A72" s="31" t="s">
        <v>174</v>
      </c>
      <c r="B72" s="31"/>
      <c r="C72" s="31"/>
      <c r="D72" s="31"/>
      <c r="E72" s="31"/>
      <c r="F72" s="31"/>
      <c r="G72" s="32"/>
      <c r="H72" s="42"/>
      <c r="I72" s="42"/>
      <c r="J72" s="42"/>
      <c r="K72" s="179" t="s">
        <v>175</v>
      </c>
      <c r="L72" s="179"/>
    </row>
    <row r="79" spans="1:12" ht="15" customHeight="1" x14ac:dyDescent="0.25"/>
    <row r="80" spans="1:12" ht="45" customHeight="1" x14ac:dyDescent="0.25"/>
  </sheetData>
  <mergeCells count="15">
    <mergeCell ref="E3:L3"/>
    <mergeCell ref="E4:L4"/>
    <mergeCell ref="A6:L6"/>
    <mergeCell ref="K8:K10"/>
    <mergeCell ref="L8:L10"/>
    <mergeCell ref="K72:L72"/>
    <mergeCell ref="B9:B10"/>
    <mergeCell ref="C9:C10"/>
    <mergeCell ref="D9:D10"/>
    <mergeCell ref="A8:A10"/>
    <mergeCell ref="E8:E10"/>
    <mergeCell ref="F8:F10"/>
    <mergeCell ref="G8:G10"/>
    <mergeCell ref="H8:H10"/>
    <mergeCell ref="J8:J10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 1</vt:lpstr>
      <vt:lpstr>прил 2</vt:lpstr>
      <vt:lpstr>приложение 3</vt:lpstr>
      <vt:lpstr>прил 4</vt:lpstr>
      <vt:lpstr>прил 5</vt:lpstr>
      <vt:lpstr>'прил 1'!Область_печати</vt:lpstr>
      <vt:lpstr>'прил 2'!Область_печати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User1</cp:lastModifiedBy>
  <cp:lastPrinted>2018-08-15T05:56:47Z</cp:lastPrinted>
  <dcterms:created xsi:type="dcterms:W3CDTF">2015-12-28T13:27:06Z</dcterms:created>
  <dcterms:modified xsi:type="dcterms:W3CDTF">2018-09-21T13:28:27Z</dcterms:modified>
</cp:coreProperties>
</file>